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azen\Desktop\FIN. PLAN\2019\"/>
    </mc:Choice>
  </mc:AlternateContent>
  <bookViews>
    <workbookView xWindow="0" yWindow="0" windowWidth="28800" windowHeight="12330"/>
  </bookViews>
  <sheets>
    <sheet name="OPĆI" sheetId="11" r:id="rId1"/>
    <sheet name="PRIHODI" sheetId="1" r:id="rId2"/>
    <sheet name="RASHODI" sheetId="2" r:id="rId3"/>
  </sheets>
  <definedNames>
    <definedName name="_xlnm.Print_Area" localSheetId="0">OPĆI!$A$1:$I$54</definedName>
    <definedName name="_xlnm.Print_Area" localSheetId="1">PRIHODI!$A$1:$F$68</definedName>
    <definedName name="_xlnm.Print_Area" localSheetId="2">RASHODI!$A$1:$G$424</definedName>
  </definedNames>
  <calcPr calcId="162913"/>
</workbook>
</file>

<file path=xl/calcChain.xml><?xml version="1.0" encoding="utf-8"?>
<calcChain xmlns="http://schemas.openxmlformats.org/spreadsheetml/2006/main">
  <c r="E380" i="2" l="1"/>
  <c r="E352" i="2" l="1"/>
  <c r="E351" i="2" s="1"/>
  <c r="D352" i="2"/>
  <c r="D351" i="2" s="1"/>
  <c r="E340" i="2"/>
  <c r="E400" i="2"/>
  <c r="E399" i="2" s="1"/>
  <c r="D400" i="2"/>
  <c r="D399" i="2" s="1"/>
  <c r="E387" i="2"/>
  <c r="E386" i="2" s="1"/>
  <c r="E379" i="2" s="1"/>
  <c r="D387" i="2"/>
  <c r="D386" i="2" s="1"/>
  <c r="D380" i="2" s="1"/>
  <c r="D379" i="2" s="1"/>
  <c r="E126" i="2"/>
  <c r="E125" i="2" s="1"/>
  <c r="D126" i="2"/>
  <c r="D125" i="2" s="1"/>
  <c r="E123" i="2"/>
  <c r="E122" i="2" s="1"/>
  <c r="D123" i="2"/>
  <c r="D122" i="2" s="1"/>
  <c r="E95" i="2"/>
  <c r="E94" i="2" s="1"/>
  <c r="D95" i="2"/>
  <c r="D94" i="2" s="1"/>
  <c r="E411" i="2"/>
  <c r="E410" i="2" s="1"/>
  <c r="D411" i="2"/>
  <c r="D410" i="2" s="1"/>
  <c r="E405" i="2"/>
  <c r="E188" i="2"/>
  <c r="E187" i="2" s="1"/>
  <c r="D188" i="2"/>
  <c r="D187" i="2" s="1"/>
  <c r="E182" i="2"/>
  <c r="E181" i="2" s="1"/>
  <c r="D182" i="2"/>
  <c r="D181" i="2" s="1"/>
  <c r="E414" i="2"/>
  <c r="E175" i="2" l="1"/>
  <c r="E156" i="2"/>
  <c r="C36" i="1"/>
  <c r="D414" i="2"/>
  <c r="D413" i="2" s="1"/>
  <c r="D405" i="2"/>
  <c r="D404" i="2" s="1"/>
  <c r="D374" i="2"/>
  <c r="D373" i="2" s="1"/>
  <c r="D368" i="2"/>
  <c r="D365" i="2"/>
  <c r="D364" i="2" s="1"/>
  <c r="D358" i="2"/>
  <c r="D357" i="2" s="1"/>
  <c r="D349" i="2"/>
  <c r="D343" i="2"/>
  <c r="D340" i="2"/>
  <c r="D339" i="2" s="1"/>
  <c r="D333" i="2"/>
  <c r="D327" i="2"/>
  <c r="D325" i="2"/>
  <c r="D317" i="2"/>
  <c r="D313" i="2"/>
  <c r="D304" i="2"/>
  <c r="D303" i="2" s="1"/>
  <c r="C42" i="1" s="1"/>
  <c r="D279" i="2"/>
  <c r="D278" i="2" s="1"/>
  <c r="D272" i="2"/>
  <c r="D266" i="2"/>
  <c r="D263" i="2"/>
  <c r="D233" i="2"/>
  <c r="D232" i="2" s="1"/>
  <c r="D200" i="2"/>
  <c r="D199" i="2" s="1"/>
  <c r="D194" i="2"/>
  <c r="D193" i="2" s="1"/>
  <c r="D164" i="2"/>
  <c r="D163" i="2" s="1"/>
  <c r="D148" i="2"/>
  <c r="D147" i="2" s="1"/>
  <c r="D140" i="2"/>
  <c r="D139" i="2" s="1"/>
  <c r="D133" i="2"/>
  <c r="D132" i="2" s="1"/>
  <c r="D116" i="2"/>
  <c r="D115" i="2" s="1"/>
  <c r="D109" i="2"/>
  <c r="D105" i="2"/>
  <c r="D89" i="2"/>
  <c r="D88" i="2" s="1"/>
  <c r="D84" i="2"/>
  <c r="D83" i="2" s="1"/>
  <c r="D77" i="2"/>
  <c r="D76" i="2" s="1"/>
  <c r="D54" i="2"/>
  <c r="D53" i="2" s="1"/>
  <c r="D39" i="2"/>
  <c r="D37" i="2"/>
  <c r="D30" i="2"/>
  <c r="D25" i="2"/>
  <c r="D17" i="2"/>
  <c r="D13" i="2"/>
  <c r="D262" i="2" l="1"/>
  <c r="D312" i="2"/>
  <c r="C43" i="1" s="1"/>
  <c r="D36" i="2"/>
  <c r="D324" i="2"/>
  <c r="C49" i="1" s="1"/>
  <c r="C41" i="1" s="1"/>
  <c r="C40" i="1" s="1"/>
  <c r="D104" i="2"/>
  <c r="C29" i="1"/>
  <c r="D12" i="2"/>
  <c r="C31" i="1" s="1"/>
  <c r="D75" i="2"/>
  <c r="D24" i="2"/>
  <c r="G340" i="2"/>
  <c r="F339" i="2"/>
  <c r="E368" i="2" l="1"/>
  <c r="E365" i="2"/>
  <c r="E358" i="2"/>
  <c r="E357" i="2" s="1"/>
  <c r="E413" i="2"/>
  <c r="E317" i="2"/>
  <c r="E164" i="2"/>
  <c r="E364" i="2" l="1"/>
  <c r="D29" i="1" s="1"/>
  <c r="D36" i="1"/>
  <c r="E194" i="2"/>
  <c r="E193" i="2" s="1"/>
  <c r="E404" i="2"/>
  <c r="E394" i="2"/>
  <c r="E393" i="2" s="1"/>
  <c r="E374" i="2"/>
  <c r="E373" i="2" s="1"/>
  <c r="E349" i="2"/>
  <c r="E343" i="2"/>
  <c r="E333" i="2"/>
  <c r="E327" i="2"/>
  <c r="E325" i="2"/>
  <c r="E313" i="2"/>
  <c r="E312" i="2" s="1"/>
  <c r="D43" i="1" s="1"/>
  <c r="E304" i="2"/>
  <c r="E303" i="2" s="1"/>
  <c r="E297" i="2"/>
  <c r="E293" i="2"/>
  <c r="E286" i="2"/>
  <c r="E285" i="2" s="1"/>
  <c r="E279" i="2"/>
  <c r="E278" i="2" s="1"/>
  <c r="E272" i="2"/>
  <c r="E266" i="2"/>
  <c r="E263" i="2"/>
  <c r="E248" i="2"/>
  <c r="E247" i="2" s="1"/>
  <c r="E241" i="2"/>
  <c r="E240" i="2" s="1"/>
  <c r="D60" i="1" s="1"/>
  <c r="E233" i="2"/>
  <c r="E232" i="2" s="1"/>
  <c r="E226" i="2"/>
  <c r="E225" i="2" s="1"/>
  <c r="E219" i="2"/>
  <c r="E218" i="2" s="1"/>
  <c r="E213" i="2"/>
  <c r="E212" i="2" s="1"/>
  <c r="D54" i="1" s="1"/>
  <c r="D52" i="1" s="1"/>
  <c r="E206" i="2"/>
  <c r="E205" i="2" s="1"/>
  <c r="E200" i="2"/>
  <c r="E199" i="2" s="1"/>
  <c r="E174" i="2"/>
  <c r="E163" i="2"/>
  <c r="E155" i="2"/>
  <c r="E148" i="2"/>
  <c r="E147" i="2" s="1"/>
  <c r="E140" i="2"/>
  <c r="E139" i="2" s="1"/>
  <c r="E133" i="2"/>
  <c r="E132" i="2" s="1"/>
  <c r="E116" i="2"/>
  <c r="E115" i="2"/>
  <c r="E109" i="2"/>
  <c r="E105" i="2"/>
  <c r="E89" i="2"/>
  <c r="E88" i="2" s="1"/>
  <c r="E84" i="2"/>
  <c r="E83" i="2" s="1"/>
  <c r="E77" i="2"/>
  <c r="E76" i="2" s="1"/>
  <c r="E69" i="2"/>
  <c r="E68" i="2" s="1"/>
  <c r="E62" i="2"/>
  <c r="E61" i="2" s="1"/>
  <c r="E54" i="2"/>
  <c r="E53" i="2" s="1"/>
  <c r="E46" i="2"/>
  <c r="E45" i="2" s="1"/>
  <c r="E39" i="2"/>
  <c r="E37" i="2"/>
  <c r="E30" i="2"/>
  <c r="E25" i="2"/>
  <c r="E17" i="2"/>
  <c r="E13" i="2"/>
  <c r="D59" i="1" l="1"/>
  <c r="G29" i="11"/>
  <c r="D33" i="1"/>
  <c r="E339" i="2"/>
  <c r="E292" i="2"/>
  <c r="D34" i="1" s="1"/>
  <c r="E324" i="2"/>
  <c r="D49" i="1" s="1"/>
  <c r="E104" i="2"/>
  <c r="D30" i="1" s="1"/>
  <c r="D42" i="1"/>
  <c r="E36" i="2"/>
  <c r="E75" i="2"/>
  <c r="E24" i="2"/>
  <c r="E262" i="2"/>
  <c r="E12" i="2"/>
  <c r="D31" i="1" s="1"/>
  <c r="F76" i="2"/>
  <c r="D58" i="1" l="1"/>
  <c r="E418" i="2"/>
  <c r="G28" i="11" s="1"/>
  <c r="G27" i="11" s="1"/>
  <c r="D28" i="1"/>
  <c r="D41" i="1"/>
  <c r="D40" i="1" s="1"/>
  <c r="F163" i="2"/>
  <c r="G164" i="2"/>
  <c r="F139" i="2"/>
  <c r="G374" i="2"/>
  <c r="F373" i="2"/>
  <c r="G373" i="2" s="1"/>
  <c r="G200" i="2"/>
  <c r="F199" i="2"/>
  <c r="G199" i="2" s="1"/>
  <c r="F292" i="2"/>
  <c r="F193" i="2"/>
  <c r="G193" i="2" s="1"/>
  <c r="G194" i="2"/>
  <c r="D57" i="1" l="1"/>
  <c r="D56" i="1"/>
  <c r="D26" i="1" s="1"/>
  <c r="G163" i="2"/>
  <c r="D226" i="2"/>
  <c r="D225" i="2" s="1"/>
  <c r="G116" i="2"/>
  <c r="F115" i="2"/>
  <c r="G115" i="2" s="1"/>
  <c r="D62" i="2"/>
  <c r="D61" i="2" s="1"/>
  <c r="E36" i="1"/>
  <c r="D394" i="2"/>
  <c r="D393" i="2" s="1"/>
  <c r="D297" i="2"/>
  <c r="D293" i="2"/>
  <c r="D286" i="2"/>
  <c r="D285" i="2" s="1"/>
  <c r="C58" i="1" s="1"/>
  <c r="D255" i="2"/>
  <c r="D254" i="2" s="1"/>
  <c r="D248" i="2"/>
  <c r="D241" i="2"/>
  <c r="D240" i="2" s="1"/>
  <c r="C60" i="1" s="1"/>
  <c r="D219" i="2"/>
  <c r="D218" i="2" s="1"/>
  <c r="D213" i="2"/>
  <c r="D212" i="2" s="1"/>
  <c r="C54" i="1" s="1"/>
  <c r="C52" i="1" s="1"/>
  <c r="D206" i="2"/>
  <c r="D205" i="2" s="1"/>
  <c r="D175" i="2"/>
  <c r="D156" i="2"/>
  <c r="D69" i="2"/>
  <c r="D68" i="2" s="1"/>
  <c r="D46" i="2"/>
  <c r="D45" i="2" s="1"/>
  <c r="C59" i="1" l="1"/>
  <c r="C57" i="1" s="1"/>
  <c r="F29" i="11"/>
  <c r="D65" i="1"/>
  <c r="D68" i="1" s="1"/>
  <c r="G25" i="11"/>
  <c r="G24" i="11" s="1"/>
  <c r="G30" i="11" s="1"/>
  <c r="F325" i="2"/>
  <c r="D155" i="2"/>
  <c r="F156" i="2"/>
  <c r="F155" i="2" s="1"/>
  <c r="D292" i="2"/>
  <c r="C34" i="1" s="1"/>
  <c r="F232" i="2"/>
  <c r="F37" i="2"/>
  <c r="D174" i="2"/>
  <c r="F175" i="2"/>
  <c r="F174" i="2" s="1"/>
  <c r="D247" i="2"/>
  <c r="C33" i="1" s="1"/>
  <c r="F248" i="2"/>
  <c r="F247" i="2" s="1"/>
  <c r="C56" i="1" l="1"/>
  <c r="D418" i="2"/>
  <c r="F28" i="11" s="1"/>
  <c r="F27" i="11" s="1"/>
  <c r="C30" i="1"/>
  <c r="C28" i="1" s="1"/>
  <c r="F52" i="1"/>
  <c r="G327" i="2"/>
  <c r="G325" i="2"/>
  <c r="C26" i="1" l="1"/>
  <c r="C65" i="1" s="1"/>
  <c r="C68" i="1" s="1"/>
  <c r="G343" i="2"/>
  <c r="G339" i="2" s="1"/>
  <c r="F324" i="2"/>
  <c r="G324" i="2" s="1"/>
  <c r="F25" i="11" l="1"/>
  <c r="F24" i="11" s="1"/>
  <c r="F30" i="11" s="1"/>
  <c r="G317" i="2"/>
  <c r="F132" i="2" l="1"/>
  <c r="I40" i="1" l="1"/>
  <c r="F393" i="2"/>
  <c r="F278" i="2"/>
  <c r="F240" i="2"/>
  <c r="H29" i="11" l="1"/>
  <c r="F36" i="2"/>
  <c r="F53" i="2"/>
  <c r="G53" i="2" s="1"/>
  <c r="F312" i="2"/>
  <c r="G312" i="2" s="1"/>
  <c r="F303" i="2"/>
  <c r="F12" i="2"/>
  <c r="F24" i="2"/>
  <c r="F104" i="2"/>
  <c r="F147" i="2"/>
  <c r="G297" i="2"/>
  <c r="G17" i="2"/>
  <c r="G393" i="2"/>
  <c r="G278" i="2"/>
  <c r="G263" i="2"/>
  <c r="G240" i="2"/>
  <c r="G174" i="2"/>
  <c r="G155" i="2"/>
  <c r="G132" i="2"/>
  <c r="G109" i="2"/>
  <c r="E28" i="1" l="1"/>
  <c r="G77" i="2"/>
  <c r="I29" i="11"/>
  <c r="G292" i="2"/>
  <c r="G247" i="2"/>
  <c r="G272" i="2"/>
  <c r="F262" i="2"/>
  <c r="G147" i="2"/>
  <c r="G304" i="2"/>
  <c r="G13" i="2"/>
  <c r="G54" i="2"/>
  <c r="G394" i="2"/>
  <c r="G293" i="2"/>
  <c r="G148" i="2"/>
  <c r="G156" i="2"/>
  <c r="G175" i="2"/>
  <c r="G233" i="2"/>
  <c r="G241" i="2"/>
  <c r="G248" i="2"/>
  <c r="G279" i="2"/>
  <c r="F36" i="1"/>
  <c r="G133" i="2"/>
  <c r="G37" i="2"/>
  <c r="G36" i="2"/>
  <c r="G39" i="2"/>
  <c r="G232" i="2"/>
  <c r="G30" i="2"/>
  <c r="G25" i="2"/>
  <c r="G76" i="2" l="1"/>
  <c r="F418" i="2"/>
  <c r="E56" i="1"/>
  <c r="F56" i="1" s="1"/>
  <c r="F40" i="1"/>
  <c r="G104" i="2"/>
  <c r="G140" i="2"/>
  <c r="G262" i="2"/>
  <c r="G266" i="2"/>
  <c r="G313" i="2"/>
  <c r="G105" i="2"/>
  <c r="H28" i="11" l="1"/>
  <c r="G139" i="2"/>
  <c r="G303" i="2"/>
  <c r="G12" i="2"/>
  <c r="F28" i="1" l="1"/>
  <c r="H27" i="11"/>
  <c r="G24" i="2"/>
  <c r="G418" i="2" s="1"/>
  <c r="I28" i="11" l="1"/>
  <c r="I27" i="11" s="1"/>
  <c r="F26" i="1"/>
  <c r="I25" i="11" l="1"/>
  <c r="I24" i="11" s="1"/>
  <c r="I30" i="11" s="1"/>
  <c r="F65" i="1"/>
  <c r="F68" i="1" s="1"/>
  <c r="E26" i="1"/>
  <c r="H25" i="11" s="1"/>
  <c r="H24" i="11" l="1"/>
  <c r="H30" i="11" s="1"/>
  <c r="E65" i="1"/>
  <c r="E68" i="1" s="1"/>
</calcChain>
</file>

<file path=xl/comments1.xml><?xml version="1.0" encoding="utf-8"?>
<comments xmlns="http://schemas.openxmlformats.org/spreadsheetml/2006/main">
  <authors>
    <author>*</author>
  </authors>
  <commentList>
    <comment ref="C59" authorId="0" shapeId="0">
      <text>
        <r>
          <rPr>
            <b/>
            <sz val="8"/>
            <color indexed="81"/>
            <rFont val="Tahoma"/>
            <family val="2"/>
            <charset val="238"/>
          </rPr>
          <t>Podloga  plan rashoda gdje nisu točno određeni iznosi, jer nismo imali procjenu troška</t>
        </r>
      </text>
    </comment>
    <comment ref="D59" authorId="0" shapeId="0">
      <text>
        <r>
          <rPr>
            <b/>
            <sz val="8"/>
            <color indexed="81"/>
            <rFont val="Tahoma"/>
            <family val="2"/>
            <charset val="238"/>
          </rPr>
          <t>Podloga  plan rashoda gdje nisu točno određeni iznosi, jer nismo imali procjenu troška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D13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</commentList>
</comments>
</file>

<file path=xl/sharedStrings.xml><?xml version="1.0" encoding="utf-8"?>
<sst xmlns="http://schemas.openxmlformats.org/spreadsheetml/2006/main" count="549" uniqueCount="228">
  <si>
    <t>PRIHODI I PRIMICI ISKAZANI PO VRSTAMA</t>
  </si>
  <si>
    <t>RAČUN</t>
  </si>
  <si>
    <t>VRSTA PRIHODA</t>
  </si>
  <si>
    <t>PRIHODI POSLOVANJA</t>
  </si>
  <si>
    <t>PRIHODI OD IMOVINE</t>
  </si>
  <si>
    <t>Prihodi od financijske imovine</t>
  </si>
  <si>
    <t>Prihodi od nefinancijske imovine</t>
  </si>
  <si>
    <t>PRIHODI IZ PRORAČUNA</t>
  </si>
  <si>
    <t>PRIHODI OD PRODAJE NEFINANCISKE IMOVINE</t>
  </si>
  <si>
    <t>PRIHODI OD PRODAJE DUGOTRAJNE IMOVINE</t>
  </si>
  <si>
    <t>S V E U K U P N O</t>
  </si>
  <si>
    <t>O P I S</t>
  </si>
  <si>
    <t>PROGRAM: JAVNE POTREBE U ŠKOLSTVU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</si>
  <si>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</si>
  <si>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</si>
  <si>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</si>
  <si>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</si>
  <si>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</si>
  <si>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</si>
  <si>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</si>
  <si>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</si>
  <si>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</si>
  <si>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</si>
  <si>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SVEUKUPNO</t>
  </si>
  <si>
    <t>Prihodi od školske kuhinje</t>
  </si>
  <si>
    <t>Prihodi od produženog boravka</t>
  </si>
  <si>
    <t>Prihodi od kotizacija za Novigradsko proljeće</t>
  </si>
  <si>
    <t>Prihodi od djece za izlete</t>
  </si>
  <si>
    <t>Prihodi od djece za osiguranje</t>
  </si>
  <si>
    <t>Prihodi od glazbene škole</t>
  </si>
  <si>
    <t>DAROVI, NAGRADE, BOŽIĆNICE, REGRES….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</si>
  <si>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</si>
  <si>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</si>
  <si>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</si>
  <si>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</si>
  <si>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</si>
  <si>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</si>
  <si>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</si>
  <si>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</si>
  <si>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</si>
  <si>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</si>
  <si>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</si>
  <si>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</si>
  <si>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AKTIVNOST: Novigradsko proljeće</t>
  </si>
  <si>
    <t>Prihodi po posebnim propisima</t>
  </si>
  <si>
    <t>KVALITETNA NASTAVA</t>
  </si>
  <si>
    <t>PRODUŽENI BORAVAK</t>
  </si>
  <si>
    <t>NOVIGRADSKO PROLJEĆE</t>
  </si>
  <si>
    <t>KNJIGE U KNJIŽNICAMA</t>
  </si>
  <si>
    <t>RASHODI I IZDACI ZA TROGODIŠNJE RAZDOBLJE</t>
  </si>
  <si>
    <t>P. iz proračuna za fin. redovne djelatnosti - IŽ</t>
  </si>
  <si>
    <t>P. iz proračuna za fin. Novigr. prolj. - IŽ</t>
  </si>
  <si>
    <t>PRIHODI PO POSEBNIM PROPISIMA</t>
  </si>
  <si>
    <t>P. OD PRODAJE NEFINANCIJSKE IMOVINE</t>
  </si>
  <si>
    <t>RASHODI ZA NABAVU PROIZV. DUGOTRAJNE IMOVINE</t>
  </si>
  <si>
    <t>671 dio</t>
  </si>
  <si>
    <t>P. iz proračuna za fin. redovne djelatnosti</t>
  </si>
  <si>
    <t>PRIHODI UKUPNO</t>
  </si>
  <si>
    <t>PRIHODI OD NEFINANCIJSKE IMOVINE</t>
  </si>
  <si>
    <t>RASHODI UKUPNO</t>
  </si>
  <si>
    <t>RASHODI ZA NEFINANCIJSKU IMOVINU</t>
  </si>
  <si>
    <t>RAZLIKA - VIŠAK / MANJAK</t>
  </si>
  <si>
    <t>VIŠAK / 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</si>
  <si>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</si>
  <si>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</si>
  <si>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</si>
  <si>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</si>
  <si>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</t>
  </si>
  <si>
    <t>POZICIJA</t>
  </si>
  <si>
    <t>A210102</t>
  </si>
  <si>
    <t>Izvori financiranja: Prihodi od županijskog proračuna</t>
  </si>
  <si>
    <t>PROGRAM: REDOVNA DJELATNOST</t>
  </si>
  <si>
    <t>A210101</t>
  </si>
  <si>
    <t>AKTIVNOST: Materijalni rashodi OŠ po kriterijima</t>
  </si>
  <si>
    <t>OSTALI NESPOMENUTI RASHODI POSLOVANJA</t>
  </si>
  <si>
    <t>FINANCIJSKI RASHODI</t>
  </si>
  <si>
    <t>OSTALI FINANCIJSKI RASHODI</t>
  </si>
  <si>
    <t>AKTIVNOST: Materijalni rashodi OŠ po stvarnom trošku</t>
  </si>
  <si>
    <t>NAKN. GRAĐ., KUĆANSTVIMA NA TEM. OSIG. I DR. NAK.</t>
  </si>
  <si>
    <t>OSTALE NAKN. GRAĐANIMA I KUĆAN. IZ PRORAČUNA</t>
  </si>
  <si>
    <t>A210201</t>
  </si>
  <si>
    <t>PROGRAM: REDOVNA DJELATNOST - IZNAD STANDARDA</t>
  </si>
  <si>
    <t>AKTIVNOST: Materijalni rashodi OŠ po stvarnom trošku iznad standarda</t>
  </si>
  <si>
    <t>OST. NESPOM. RASHODI POSLOVANJA</t>
  </si>
  <si>
    <t>A230107</t>
  </si>
  <si>
    <t>PLAĆE (BRUTO)</t>
  </si>
  <si>
    <t>PROGRAMI OBRAZOVANJA IZNAD STANDARDA</t>
  </si>
  <si>
    <t>A230110</t>
  </si>
  <si>
    <t>A230119</t>
  </si>
  <si>
    <t>NAGRADE ZA UČENIKE</t>
  </si>
  <si>
    <t>A230120</t>
  </si>
  <si>
    <t>RANO UČENJE INFORMATIKE</t>
  </si>
  <si>
    <t>A230122</t>
  </si>
  <si>
    <t>PSIHOLOG</t>
  </si>
  <si>
    <t>A230124</t>
  </si>
  <si>
    <t>Izvori financiranja: Prihodi od sufinanciranja učenika</t>
  </si>
  <si>
    <t>A230106</t>
  </si>
  <si>
    <t>A230115</t>
  </si>
  <si>
    <t>O P Ć I   D I O</t>
  </si>
  <si>
    <t>OSTALI RASHODI ZA  ZAPOSLENE</t>
  </si>
  <si>
    <t>Prihodi od djece zakazalište</t>
  </si>
  <si>
    <t>A230102</t>
  </si>
  <si>
    <t>P. iz proračuna za fin. inv. održ. i kap. ulaganja - IŽ</t>
  </si>
  <si>
    <t>ŠKOLSKI PREVENTIVNI PROGRAMI</t>
  </si>
  <si>
    <t>A230134</t>
  </si>
  <si>
    <t>PROJEKCIJA</t>
  </si>
  <si>
    <t>652 dio</t>
  </si>
  <si>
    <t>POMOĆI IZ INOZ. I OD SUBJ. UNUTAR OPĆEG PRORAČUNA</t>
  </si>
  <si>
    <t>Izvori financiranja: Prihodi od gradskog proračuna (Grad Novigrad)</t>
  </si>
  <si>
    <t>Izvori financiranja: Projekt "Školovanje bez diskriminacije - ulog u tolerantno društvo" - EU fondovi</t>
  </si>
  <si>
    <t>AKTIVNOST: Pomoćnici u nastavi</t>
  </si>
  <si>
    <t>A230104</t>
  </si>
  <si>
    <t>VIŠAK IZ PRETHODNIH GODINA</t>
  </si>
  <si>
    <t>636 dio</t>
  </si>
  <si>
    <t>P. prorač. korisnicima iz prorač. koji im nije nadležan - Grad</t>
  </si>
  <si>
    <t>AKTIVNOST: Županijska natjecanja</t>
  </si>
  <si>
    <t>A230199</t>
  </si>
  <si>
    <t>AKTIVNOST: Zavičajna nastava</t>
  </si>
  <si>
    <t>POSTROJENJA I OPREMA</t>
  </si>
  <si>
    <t>P. prorač. korisnicima iz prorač. koji im nije nadležan - FZO</t>
  </si>
  <si>
    <t>PLAĆE ZA REDOVAN RAD</t>
  </si>
  <si>
    <t>A210103</t>
  </si>
  <si>
    <t>AKTIVNOST: Materijalni rashodi OŠ po stvarnom trošku - drugi izvori</t>
  </si>
  <si>
    <t>Ostali prihodi</t>
  </si>
  <si>
    <t>Prihodi od prodaje proizv. i roba te pruženih usluga</t>
  </si>
  <si>
    <t>Prih. od prodaje proizv. i roba te pruž.usluga i donacija</t>
  </si>
  <si>
    <t>Donacije od pravnih i fiz. osoba izvan općeg proračuna</t>
  </si>
  <si>
    <t>K240504</t>
  </si>
  <si>
    <t>AKTIVNOST: Opremanje dječjih igrališta</t>
  </si>
  <si>
    <t>Izvori financiranja: Donacije za osnovne škole</t>
  </si>
  <si>
    <t>PROGRAM: OPREMANJE U OSNOVNIM ŠKOLAMA</t>
  </si>
  <si>
    <t>2020.g.</t>
  </si>
  <si>
    <t>A230184</t>
  </si>
  <si>
    <t>NAKNADE TROŠKOVA OSOBAMA IZVAN RADNOG ODNOSA</t>
  </si>
  <si>
    <t>AKTIVNOST: Projekt "Školska shema"</t>
  </si>
  <si>
    <t>K240501</t>
  </si>
  <si>
    <t>Izvori financiranja: Vlastiti prihodi osnovnih škola</t>
  </si>
  <si>
    <t>PLANA 2020</t>
  </si>
  <si>
    <t>AKTIVNOST: Školska kuhinja</t>
  </si>
  <si>
    <t>AKTIVNOST: Produženi boravak</t>
  </si>
  <si>
    <t>AKTIVNOST: Ostali programi i projekti</t>
  </si>
  <si>
    <t>A230103</t>
  </si>
  <si>
    <t>Jasna Andreašić</t>
  </si>
  <si>
    <t>Predsjednica školskog odbora:</t>
  </si>
  <si>
    <t>dječje igralište</t>
  </si>
  <si>
    <t>planira se uređenje</t>
  </si>
  <si>
    <t>K240502</t>
  </si>
  <si>
    <t>Izvori financiranja: Agencija za odgoj i obrazovanje</t>
  </si>
  <si>
    <t>AKTIVNOST: Županijsko stručno vijeće ravnatelja</t>
  </si>
  <si>
    <t>A230162</t>
  </si>
  <si>
    <t>A240102</t>
  </si>
  <si>
    <t>AKTIVNOST: Investicijsko održavanje OŠ - iznad standarda</t>
  </si>
  <si>
    <t>AKTIVNOST: Školski namještaj i oprema</t>
  </si>
  <si>
    <t>PROGRAM: INVESTICIJSKO ODRŽAVANJE OŠ</t>
  </si>
  <si>
    <t>A240101</t>
  </si>
  <si>
    <t>AKTIVNOST: Investicijsko održavanje OŠ - minimalni standard</t>
  </si>
  <si>
    <t>klime</t>
  </si>
  <si>
    <t>OSTALI PROGRAMI I PROJEKTI</t>
  </si>
  <si>
    <t>AKTIVNOST: Opremanje knjižnica</t>
  </si>
  <si>
    <t>Prihodi od djece za izlete i kazalište</t>
  </si>
  <si>
    <t>A230127</t>
  </si>
  <si>
    <t>MEĐUNARODNA RAZMJENA</t>
  </si>
  <si>
    <t>FINANCIJSKI PLAN ZA 2019. GODINU</t>
  </si>
  <si>
    <t>I PROJEKCIJA PLANA ZA 2020. I 2021. GODINU</t>
  </si>
  <si>
    <t>Plan 2019.g.</t>
  </si>
  <si>
    <t>2021.g.</t>
  </si>
  <si>
    <t>PLAN 2019</t>
  </si>
  <si>
    <t>PLANA 2021</t>
  </si>
  <si>
    <t>NAKNADE TROŠK. OSOBAMA IZVAN RADNOG ODNOSA</t>
  </si>
  <si>
    <t>UKUPNO RASHODI</t>
  </si>
  <si>
    <t>OPREMANJE U OSNOVNIM ŠKOLAMA</t>
  </si>
  <si>
    <t>Izvor financiranja: Grad Novigrad za prorač. korisnike</t>
  </si>
  <si>
    <t>dodana glazbena škola</t>
  </si>
  <si>
    <t>1. izmjene</t>
  </si>
  <si>
    <t>čišćenje crkve</t>
  </si>
  <si>
    <t>gosti iz FR i IT</t>
  </si>
  <si>
    <t>povećana osnovica</t>
  </si>
  <si>
    <t>prijevoz na posao s posla</t>
  </si>
  <si>
    <t>Izvor financiranja: MZO za prorač. korisnike</t>
  </si>
  <si>
    <t>P. od ostalih subjekata unutar općeg proračuna</t>
  </si>
  <si>
    <t>AKTIVNOST: Naknada za županijsko stručno vijeće</t>
  </si>
  <si>
    <t>Izvori financiranja: Ostale institucije za osnovne škole</t>
  </si>
  <si>
    <t>A230171</t>
  </si>
  <si>
    <t>AKTIVNOST: Školska sportska društva</t>
  </si>
  <si>
    <t>ŽSV I ŽŠSS</t>
  </si>
  <si>
    <t>opremanje kabineta</t>
  </si>
  <si>
    <t>video nadzor</t>
  </si>
  <si>
    <t>Osnovna škola – Scuola elementare RIVARELA</t>
  </si>
  <si>
    <t>Emonijska  4, 52466 Novigrad – Cittanova</t>
  </si>
  <si>
    <t>Email: ured@os-rivarela-novigrad.skole.hr</t>
  </si>
  <si>
    <t>Tel: +385(0) 52 757 005 / Fax: +385(0) 52 757 218</t>
  </si>
  <si>
    <t>OIB: 27267656235    MB: 03036413</t>
  </si>
  <si>
    <t>IBAN: HR95 2380 0061 1200 0284 3</t>
  </si>
  <si>
    <t>P O S E B N I   D I O</t>
  </si>
  <si>
    <t xml:space="preserve">                                                                                  IBAN: HR95 2380 0061 1200 0284 3</t>
  </si>
  <si>
    <t xml:space="preserve">                                                                                  Tel: +385(0) 52 757 005 / Fax: +385(0) 52 757 218</t>
  </si>
  <si>
    <t xml:space="preserve">                                                                                  OIB: 27267656235    MB: 03036413</t>
  </si>
  <si>
    <t xml:space="preserve">                                                                                  Email: ured@os-rivarela-novigrad.skole.hr</t>
  </si>
  <si>
    <t xml:space="preserve">                                                                                  Emonijska  4, 52466 Novigrad – Cittanova</t>
  </si>
  <si>
    <t xml:space="preserve">                                                                                  Osnovna škola – Scuola elementare RIVARELA</t>
  </si>
  <si>
    <t>P. prorač. korisnicima iz prorač. koji im nije nadležan - MZO</t>
  </si>
  <si>
    <t>Izvori financiranja: Prihodi od Ministarstva znanosti i obrazovanja</t>
  </si>
  <si>
    <t>KLASA: 400-08/19-01/03</t>
  </si>
  <si>
    <t>2. izmjene i dopune</t>
  </si>
  <si>
    <t>Novigrad, 17. prosinca 2019.</t>
  </si>
  <si>
    <t>2. izmjene</t>
  </si>
  <si>
    <t>PRIJEVOZNA SREDSTVA</t>
  </si>
  <si>
    <t>Tekuće pomoći temeljem prijenosa EU sredstava</t>
  </si>
  <si>
    <t>Izvori financiranja: Agencija za mobilnost i programe EU za proračunske korisnike</t>
  </si>
  <si>
    <t>Izvori financiranja: Istarska županija</t>
  </si>
  <si>
    <t>Izvor financiranja: Ministarsvo poljoprivrede za proračunske korisnike</t>
  </si>
  <si>
    <t>P. prorač. korisnicima iz prorač. koji im nije nadležan</t>
  </si>
  <si>
    <t>auto</t>
  </si>
  <si>
    <t>Izvori financiranja: MZO za proračunske korisnike</t>
  </si>
  <si>
    <t>A230116</t>
  </si>
  <si>
    <t>ŠKOLSKI LIST, ČASOPISI I KNJIGE</t>
  </si>
  <si>
    <t>Izvor financiranja: Istarska županija</t>
  </si>
  <si>
    <t>INVESTICIJSKO ODRŽAVANJE OSNOVNIH ŠKOLA</t>
  </si>
  <si>
    <t>AKTIVNOST: Investicijsko održavanje škola - iznad standarda</t>
  </si>
  <si>
    <t>Izvori financiranja: Decentralizirana sredstva za kapitalno za OŠ</t>
  </si>
  <si>
    <t>klupe</t>
  </si>
  <si>
    <t>NEPROIZVEDENA DUGOTRAJNA IMOVINA</t>
  </si>
  <si>
    <t>NEMATERIJALNA IMOVINA</t>
  </si>
  <si>
    <t>LICENCA</t>
  </si>
  <si>
    <t>A230203</t>
  </si>
  <si>
    <t>AKTIVNOST: Medni dani</t>
  </si>
  <si>
    <t>URBROJ: 2105/03-14/19-04</t>
  </si>
  <si>
    <t>URBROJ: 2105/03-14/19-05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</si>
</sst>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theme="9" tint="-0.499984740745262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7030A0"/>
      <name val="Arial"/>
      <family val="2"/>
      <charset val="238"/>
    </font>
    <font>
      <sz val="10"/>
      <name val="Arial"/>
      <family val="2"/>
      <charset val="238"/>
    </font>
    <font>
      <sz val="10"/>
      <color rgb="FF595959"/>
      <name val="Calibri"/>
      <family val="2"/>
      <charset val="238"/>
    </font>
    <font>
      <sz val="10"/>
      <color rgb="FF595959"/>
      <name val="Arial"/>
      <family val="2"/>
      <charset val="238"/>
    </font>
    <font>
      <sz val="11"/>
      <color rgb="FF59595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8" applyNumberFormat="0" applyFill="0" applyAlignment="0" applyProtection="0"/>
    <xf numFmtId="0" fontId="22" fillId="23" borderId="0" applyNumberFormat="0" applyBorder="0" applyAlignment="0" applyProtection="0"/>
    <xf numFmtId="0" fontId="1" fillId="20" borderId="1" applyNumberFormat="0" applyFont="0" applyAlignment="0" applyProtection="0"/>
    <xf numFmtId="0" fontId="23" fillId="21" borderId="7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6" fillId="0" borderId="0" xfId="0" applyNumberFormat="1" applyFont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0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5" fillId="0" borderId="11" xfId="0" applyFont="1" applyBorder="1"/>
    <xf numFmtId="4" fontId="5" fillId="0" borderId="10" xfId="0" applyNumberFormat="1" applyFont="1" applyFill="1" applyBorder="1"/>
    <xf numFmtId="0" fontId="9" fillId="0" borderId="0" xfId="0" applyFont="1"/>
    <xf numFmtId="164" fontId="0" fillId="0" borderId="0" xfId="43" applyFont="1"/>
    <xf numFmtId="164" fontId="9" fillId="0" borderId="0" xfId="43" applyFont="1"/>
    <xf numFmtId="164" fontId="0" fillId="0" borderId="0" xfId="0" applyNumberFormat="1"/>
    <xf numFmtId="0" fontId="6" fillId="0" borderId="0" xfId="0" quotePrefix="1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/>
    <xf numFmtId="4" fontId="4" fillId="24" borderId="10" xfId="0" applyNumberFormat="1" applyFont="1" applyFill="1" applyBorder="1"/>
    <xf numFmtId="0" fontId="4" fillId="0" borderId="14" xfId="0" applyFont="1" applyBorder="1"/>
    <xf numFmtId="4" fontId="4" fillId="0" borderId="15" xfId="0" applyNumberFormat="1" applyFont="1" applyBorder="1"/>
    <xf numFmtId="0" fontId="2" fillId="0" borderId="0" xfId="0" applyFont="1" applyAlignment="1">
      <alignment horizontal="center"/>
    </xf>
    <xf numFmtId="164" fontId="9" fillId="0" borderId="0" xfId="0" applyNumberFormat="1" applyFont="1"/>
    <xf numFmtId="4" fontId="5" fillId="0" borderId="0" xfId="0" applyNumberFormat="1" applyFont="1" applyFill="1" applyBorder="1"/>
    <xf numFmtId="0" fontId="28" fillId="0" borderId="0" xfId="0" applyFont="1"/>
    <xf numFmtId="0" fontId="28" fillId="0" borderId="11" xfId="0" applyFont="1" applyBorder="1"/>
    <xf numFmtId="10" fontId="5" fillId="0" borderId="0" xfId="39" applyNumberFormat="1" applyFont="1"/>
    <xf numFmtId="10" fontId="5" fillId="0" borderId="0" xfId="39" applyNumberFormat="1" applyFont="1" applyFill="1" applyBorder="1"/>
    <xf numFmtId="10" fontId="5" fillId="0" borderId="0" xfId="39" applyNumberFormat="1" applyFont="1" applyFill="1"/>
    <xf numFmtId="0" fontId="27" fillId="0" borderId="0" xfId="0" applyFont="1"/>
    <xf numFmtId="4" fontId="4" fillId="0" borderId="0" xfId="0" applyNumberFormat="1" applyFont="1" applyBorder="1" applyAlignment="1">
      <alignment horizontal="center" vertical="center" wrapText="1"/>
    </xf>
    <xf numFmtId="4" fontId="31" fillId="0" borderId="0" xfId="0" applyNumberFormat="1" applyFont="1" applyFill="1" applyBorder="1"/>
    <xf numFmtId="4" fontId="32" fillId="0" borderId="0" xfId="0" applyNumberFormat="1" applyFont="1" applyFill="1" applyBorder="1"/>
    <xf numFmtId="4" fontId="4" fillId="24" borderId="12" xfId="0" applyNumberFormat="1" applyFont="1" applyFill="1" applyBorder="1"/>
    <xf numFmtId="4" fontId="4" fillId="24" borderId="16" xfId="0" applyNumberFormat="1" applyFont="1" applyFill="1" applyBorder="1"/>
    <xf numFmtId="0" fontId="4" fillId="0" borderId="0" xfId="0" applyFont="1" applyAlignment="1">
      <alignment horizontal="center"/>
    </xf>
    <xf numFmtId="4" fontId="33" fillId="0" borderId="0" xfId="0" applyNumberFormat="1" applyFont="1" applyFill="1" applyBorder="1"/>
    <xf numFmtId="4" fontId="30" fillId="0" borderId="0" xfId="0" applyNumberFormat="1" applyFont="1" applyFill="1" applyBorder="1"/>
    <xf numFmtId="4" fontId="29" fillId="0" borderId="0" xfId="0" applyNumberFormat="1" applyFont="1" applyFill="1" applyBorder="1"/>
    <xf numFmtId="4" fontId="4" fillId="0" borderId="0" xfId="0" applyNumberFormat="1" applyFont="1" applyFill="1" applyBorder="1"/>
    <xf numFmtId="4" fontId="5" fillId="0" borderId="10" xfId="0" applyNumberFormat="1" applyFont="1" applyBorder="1"/>
    <xf numFmtId="10" fontId="4" fillId="0" borderId="0" xfId="39" applyNumberFormat="1" applyFont="1" applyAlignment="1">
      <alignment horizontal="center"/>
    </xf>
    <xf numFmtId="4" fontId="5" fillId="0" borderId="13" xfId="0" applyNumberFormat="1" applyFont="1" applyFill="1" applyBorder="1"/>
    <xf numFmtId="0" fontId="6" fillId="25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25" borderId="0" xfId="0" applyNumberFormat="1" applyFont="1" applyFill="1"/>
    <xf numFmtId="4" fontId="33" fillId="0" borderId="10" xfId="0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/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3" fillId="0" borderId="0" xfId="0" applyFont="1" applyAlignment="1">
      <alignment horizontal="center"/>
    </xf>
    <xf numFmtId="0" fontId="4" fillId="26" borderId="10" xfId="0" applyFont="1" applyFill="1" applyBorder="1" applyAlignment="1">
      <alignment horizontal="left"/>
    </xf>
    <xf numFmtId="0" fontId="4" fillId="26" borderId="10" xfId="0" applyFont="1" applyFill="1" applyBorder="1"/>
    <xf numFmtId="0" fontId="4" fillId="0" borderId="18" xfId="0" applyFont="1" applyFill="1" applyBorder="1" applyAlignment="1">
      <alignment horizontal="left"/>
    </xf>
    <xf numFmtId="0" fontId="5" fillId="0" borderId="18" xfId="0" applyFont="1" applyFill="1" applyBorder="1"/>
    <xf numFmtId="4" fontId="28" fillId="0" borderId="10" xfId="0" applyNumberFormat="1" applyFont="1" applyFill="1" applyBorder="1"/>
    <xf numFmtId="0" fontId="5" fillId="0" borderId="0" xfId="0" applyFont="1" applyFill="1"/>
    <xf numFmtId="0" fontId="5" fillId="25" borderId="0" xfId="0" applyFont="1" applyFill="1"/>
    <xf numFmtId="0" fontId="3" fillId="0" borderId="0" xfId="0" applyFont="1" applyAlignment="1">
      <alignment horizontal="center"/>
    </xf>
    <xf numFmtId="0" fontId="35" fillId="0" borderId="0" xfId="0" applyFont="1"/>
    <xf numFmtId="0" fontId="0" fillId="0" borderId="0" xfId="0" applyAlignment="1"/>
    <xf numFmtId="0" fontId="1" fillId="0" borderId="0" xfId="0" applyFont="1"/>
    <xf numFmtId="0" fontId="3" fillId="0" borderId="0" xfId="0" applyFont="1" applyAlignment="1"/>
    <xf numFmtId="0" fontId="36" fillId="0" borderId="0" xfId="0" applyFont="1"/>
    <xf numFmtId="0" fontId="37" fillId="0" borderId="0" xfId="0" applyFont="1"/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" fontId="39" fillId="0" borderId="0" xfId="0" applyNumberFormat="1" applyFont="1" applyBorder="1" applyAlignment="1">
      <alignment horizontal="center" vertical="center" wrapText="1"/>
    </xf>
    <xf numFmtId="4" fontId="40" fillId="0" borderId="0" xfId="0" applyNumberFormat="1" applyFont="1"/>
    <xf numFmtId="4" fontId="39" fillId="24" borderId="10" xfId="0" applyNumberFormat="1" applyFont="1" applyFill="1" applyBorder="1"/>
    <xf numFmtId="4" fontId="39" fillId="0" borderId="10" xfId="0" applyNumberFormat="1" applyFont="1" applyBorder="1"/>
    <xf numFmtId="4" fontId="40" fillId="0" borderId="10" xfId="0" applyNumberFormat="1" applyFont="1" applyBorder="1"/>
    <xf numFmtId="4" fontId="39" fillId="0" borderId="0" xfId="0" applyNumberFormat="1" applyFont="1" applyFill="1" applyBorder="1"/>
    <xf numFmtId="4" fontId="40" fillId="0" borderId="0" xfId="0" applyNumberFormat="1" applyFont="1" applyBorder="1"/>
    <xf numFmtId="4" fontId="40" fillId="0" borderId="17" xfId="0" applyNumberFormat="1" applyFont="1" applyBorder="1"/>
    <xf numFmtId="4" fontId="39" fillId="0" borderId="0" xfId="0" applyNumberFormat="1" applyFont="1" applyBorder="1"/>
    <xf numFmtId="4" fontId="39" fillId="26" borderId="10" xfId="0" applyNumberFormat="1" applyFont="1" applyFill="1" applyBorder="1"/>
    <xf numFmtId="4" fontId="40" fillId="0" borderId="10" xfId="0" applyNumberFormat="1" applyFont="1" applyFill="1" applyBorder="1"/>
    <xf numFmtId="4" fontId="39" fillId="0" borderId="10" xfId="0" applyNumberFormat="1" applyFont="1" applyFill="1" applyBorder="1"/>
    <xf numFmtId="4" fontId="40" fillId="0" borderId="0" xfId="0" applyNumberFormat="1" applyFont="1" applyFill="1" applyBorder="1"/>
    <xf numFmtId="4" fontId="39" fillId="24" borderId="0" xfId="0" applyNumberFormat="1" applyFont="1" applyFill="1" applyBorder="1"/>
    <xf numFmtId="0" fontId="40" fillId="25" borderId="0" xfId="0" applyFont="1" applyFill="1"/>
    <xf numFmtId="0" fontId="40" fillId="0" borderId="0" xfId="0" applyFont="1"/>
    <xf numFmtId="4" fontId="39" fillId="0" borderId="15" xfId="0" applyNumberFormat="1" applyFont="1" applyBorder="1"/>
    <xf numFmtId="4" fontId="39" fillId="0" borderId="0" xfId="0" applyNumberFormat="1" applyFont="1"/>
    <xf numFmtId="4" fontId="39" fillId="0" borderId="18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4"/>
    <cellStyle name="Obično 3" xfId="45"/>
    <cellStyle name="Output" xfId="38"/>
    <cellStyle name="Postotak" xfId="39" builtinId="5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316865</xdr:colOff>
      <xdr:row>5</xdr:row>
      <xdr:rowOff>104775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38125" y="85725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</xdr:rowOff>
    </xdr:from>
    <xdr:to>
      <xdr:col>1</xdr:col>
      <xdr:colOff>1200150</xdr:colOff>
      <xdr:row>6</xdr:row>
      <xdr:rowOff>85725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371475" y="19050"/>
          <a:ext cx="1400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I24" sqref="I24"/>
    </sheetView>
  </sheetViews>
  <sheetFormatPr defaultRowHeight="12.75" x14ac:dyDescent="0.2"/>
  <cols>
    <col min="1" max="1" width="3.5703125" customWidth="1"/>
    <col min="6" max="6" width="17.7109375" hidden="1" customWidth="1"/>
    <col min="7" max="9" width="17.7109375" customWidth="1"/>
  </cols>
  <sheetData>
    <row r="1" spans="1:9" ht="15.75" customHeight="1" x14ac:dyDescent="0.2">
      <c r="E1" s="82" t="s">
        <v>187</v>
      </c>
      <c r="F1" s="79"/>
    </row>
    <row r="2" spans="1:9" ht="15.75" customHeight="1" x14ac:dyDescent="0.2">
      <c r="E2" s="82" t="s">
        <v>188</v>
      </c>
      <c r="F2" s="79"/>
    </row>
    <row r="3" spans="1:9" ht="15.75" customHeight="1" x14ac:dyDescent="0.2">
      <c r="E3" s="82" t="s">
        <v>189</v>
      </c>
      <c r="F3" s="79"/>
    </row>
    <row r="4" spans="1:9" ht="15.75" customHeight="1" x14ac:dyDescent="0.2">
      <c r="E4" s="82" t="s">
        <v>190</v>
      </c>
      <c r="F4" s="79"/>
    </row>
    <row r="5" spans="1:9" ht="15.75" customHeight="1" x14ac:dyDescent="0.2">
      <c r="E5" s="82" t="s">
        <v>191</v>
      </c>
      <c r="F5" s="79"/>
    </row>
    <row r="6" spans="1:9" ht="15.75" customHeight="1" x14ac:dyDescent="0.2">
      <c r="E6" s="82" t="s">
        <v>192</v>
      </c>
      <c r="F6" s="79"/>
    </row>
    <row r="7" spans="1:9" x14ac:dyDescent="0.2">
      <c r="E7" s="78"/>
      <c r="F7" s="79"/>
    </row>
    <row r="9" spans="1:9" x14ac:dyDescent="0.2">
      <c r="A9" s="80" t="s">
        <v>202</v>
      </c>
    </row>
    <row r="10" spans="1:9" x14ac:dyDescent="0.2">
      <c r="A10" s="80" t="s">
        <v>226</v>
      </c>
    </row>
    <row r="11" spans="1:9" x14ac:dyDescent="0.2">
      <c r="A11" s="80" t="s">
        <v>204</v>
      </c>
    </row>
    <row r="14" spans="1:9" ht="20.25" x14ac:dyDescent="0.3">
      <c r="A14" s="105" t="s">
        <v>162</v>
      </c>
      <c r="B14" s="105"/>
      <c r="C14" s="105"/>
      <c r="D14" s="105"/>
      <c r="E14" s="105"/>
      <c r="F14" s="105"/>
      <c r="G14" s="105"/>
      <c r="H14" s="105"/>
      <c r="I14" s="105"/>
    </row>
    <row r="15" spans="1:9" ht="20.25" x14ac:dyDescent="0.3">
      <c r="A15" s="105" t="s">
        <v>163</v>
      </c>
      <c r="B15" s="105"/>
      <c r="C15" s="105"/>
      <c r="D15" s="105"/>
      <c r="E15" s="105"/>
      <c r="F15" s="105"/>
      <c r="G15" s="105"/>
      <c r="H15" s="105"/>
      <c r="I15" s="105"/>
    </row>
    <row r="16" spans="1:9" ht="20.25" x14ac:dyDescent="0.3">
      <c r="A16" s="105" t="s">
        <v>203</v>
      </c>
      <c r="B16" s="105"/>
      <c r="C16" s="105"/>
      <c r="D16" s="105"/>
      <c r="E16" s="105"/>
      <c r="F16" s="105"/>
      <c r="G16" s="105"/>
      <c r="H16" s="105"/>
      <c r="I16" s="105"/>
    </row>
    <row r="17" spans="1:9" s="19" customFormat="1" x14ac:dyDescent="0.2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20.25" customHeight="1" x14ac:dyDescent="0.3">
      <c r="A18" s="105" t="s">
        <v>98</v>
      </c>
      <c r="B18" s="105"/>
      <c r="C18" s="105"/>
      <c r="D18" s="105"/>
      <c r="E18" s="105"/>
      <c r="F18" s="105"/>
      <c r="G18" s="105"/>
      <c r="H18" s="105"/>
      <c r="I18" s="105"/>
    </row>
    <row r="21" spans="1:9" x14ac:dyDescent="0.2">
      <c r="F21" s="54" t="s">
        <v>164</v>
      </c>
      <c r="G21" s="54" t="s">
        <v>164</v>
      </c>
      <c r="H21" s="106" t="s">
        <v>67</v>
      </c>
      <c r="I21" s="106"/>
    </row>
    <row r="22" spans="1:9" x14ac:dyDescent="0.2">
      <c r="F22" s="54" t="s">
        <v>173</v>
      </c>
      <c r="G22" s="54" t="s">
        <v>205</v>
      </c>
      <c r="H22" s="54" t="s">
        <v>131</v>
      </c>
      <c r="I22" s="54" t="s">
        <v>165</v>
      </c>
    </row>
    <row r="23" spans="1:9" ht="8.25" customHeight="1" x14ac:dyDescent="0.2">
      <c r="F23" s="38"/>
      <c r="G23" s="38"/>
    </row>
    <row r="24" spans="1:9" x14ac:dyDescent="0.2">
      <c r="A24" t="s">
        <v>31</v>
      </c>
      <c r="B24" t="s">
        <v>57</v>
      </c>
      <c r="F24" s="31">
        <f>SUM(F25:F26)</f>
        <v>7993846.5899999999</v>
      </c>
      <c r="G24" s="31">
        <f>SUM(G25:G26)</f>
        <v>8230018.9399999995</v>
      </c>
      <c r="H24" s="22">
        <f>SUM(H25:H26)</f>
        <v>7804904.8000000007</v>
      </c>
      <c r="I24" s="22">
        <f>SUM(I25:I26)</f>
        <v>7804904.8000000007</v>
      </c>
    </row>
    <row r="25" spans="1:9" x14ac:dyDescent="0.2">
      <c r="A25" t="s">
        <v>32</v>
      </c>
      <c r="B25" t="s">
        <v>3</v>
      </c>
      <c r="F25" s="21">
        <f>PRIHODI!C26</f>
        <v>7993846.5899999999</v>
      </c>
      <c r="G25" s="21">
        <f>PRIHODI!D26</f>
        <v>8230018.9399999995</v>
      </c>
      <c r="H25" s="21">
        <f>PRIHODI!E26</f>
        <v>7804904.8000000007</v>
      </c>
      <c r="I25" s="21">
        <f>PRIHODI!F26</f>
        <v>7804904.8000000007</v>
      </c>
    </row>
    <row r="26" spans="1:9" x14ac:dyDescent="0.2">
      <c r="A26" t="s">
        <v>33</v>
      </c>
      <c r="B26" t="s">
        <v>58</v>
      </c>
      <c r="F26" s="21">
        <v>0</v>
      </c>
      <c r="G26" s="21">
        <v>0</v>
      </c>
      <c r="H26" s="20">
        <v>0</v>
      </c>
      <c r="I26" s="20">
        <v>0</v>
      </c>
    </row>
    <row r="27" spans="1:9" x14ac:dyDescent="0.2">
      <c r="A27" t="s">
        <v>34</v>
      </c>
      <c r="B27" t="s">
        <v>59</v>
      </c>
      <c r="F27" s="31">
        <f>SUM(F28:F29)</f>
        <v>7993846.5899999999</v>
      </c>
      <c r="G27" s="31">
        <f>SUM(G28:G29)</f>
        <v>8230018.9399999995</v>
      </c>
      <c r="H27" s="22">
        <f>SUM(H28:H29)</f>
        <v>7804904.8000000007</v>
      </c>
      <c r="I27" s="22">
        <f>SUM(I28:I29)</f>
        <v>7804904.8000000007</v>
      </c>
    </row>
    <row r="28" spans="1:9" x14ac:dyDescent="0.2">
      <c r="A28" t="s">
        <v>35</v>
      </c>
      <c r="B28" t="s">
        <v>14</v>
      </c>
      <c r="F28" s="21">
        <f>RASHODI!D418-OPĆI!F29</f>
        <v>7938496.5899999999</v>
      </c>
      <c r="G28" s="21">
        <f>RASHODI!E418-OPĆI!G29</f>
        <v>7804535.8099999996</v>
      </c>
      <c r="H28" s="21">
        <f>RASHODI!F418-RASHODI!F278-RASHODI!F393</f>
        <v>7748554.8000000007</v>
      </c>
      <c r="I28" s="21">
        <f>RASHODI!G418-RASHODI!G278-RASHODI!G393</f>
        <v>7748554.8000000007</v>
      </c>
    </row>
    <row r="29" spans="1:9" x14ac:dyDescent="0.2">
      <c r="A29" t="s">
        <v>36</v>
      </c>
      <c r="B29" t="s">
        <v>60</v>
      </c>
      <c r="F29" s="21">
        <f>RASHODI!D278+RASHODI!D393+RASHODI!D205+RASHODI!D212+RASHODI!D199+RASHODI!D218+RASHODI!D225</f>
        <v>55350</v>
      </c>
      <c r="G29" s="21">
        <f>RASHODI!E88+RASHODI!E125+RASHODI!E187+RASHODI!E193+RASHODI!E278+RASHODI!E393+RASHODI!E205+RASHODI!E212+RASHODI!E199+RASHODI!E218+RASHODI!E225+RASHODI!E351+RASHODI!E399+RASHODI!E404+RASHODI!E413</f>
        <v>425483.13</v>
      </c>
      <c r="H29" s="21">
        <f>RASHODI!F278+RASHODI!F393</f>
        <v>56350</v>
      </c>
      <c r="I29" s="21">
        <f>+RASHODI!G278+RASHODI!G393</f>
        <v>56350</v>
      </c>
    </row>
    <row r="30" spans="1:9" x14ac:dyDescent="0.2">
      <c r="A30" t="s">
        <v>37</v>
      </c>
      <c r="B30" t="s">
        <v>61</v>
      </c>
      <c r="F30" s="21">
        <f>F24-F27</f>
        <v>0</v>
      </c>
      <c r="G30" s="21">
        <f>G24-G27</f>
        <v>0</v>
      </c>
      <c r="H30" s="20">
        <f>H24-H27</f>
        <v>0</v>
      </c>
      <c r="I30" s="20">
        <f>I24-I27</f>
        <v>0</v>
      </c>
    </row>
    <row r="31" spans="1:9" x14ac:dyDescent="0.2">
      <c r="A31" t="s">
        <v>38</v>
      </c>
      <c r="B31" t="s">
        <v>112</v>
      </c>
      <c r="F31" s="21"/>
      <c r="G31" s="21"/>
      <c r="H31" s="20"/>
    </row>
    <row r="32" spans="1:9" x14ac:dyDescent="0.2">
      <c r="F32" s="21"/>
      <c r="G32" s="21"/>
      <c r="H32" s="20"/>
      <c r="I32" s="20"/>
    </row>
    <row r="33" spans="1:9" hidden="1" x14ac:dyDescent="0.2">
      <c r="A33" t="s">
        <v>38</v>
      </c>
      <c r="B33" t="s">
        <v>62</v>
      </c>
      <c r="F33" s="21">
        <v>-40159.67</v>
      </c>
      <c r="G33" s="21"/>
      <c r="H33" s="20">
        <v>0</v>
      </c>
      <c r="I33" s="20">
        <v>0</v>
      </c>
    </row>
    <row r="34" spans="1:9" hidden="1" x14ac:dyDescent="0.2">
      <c r="F34" s="20"/>
      <c r="G34" s="20"/>
      <c r="H34" s="20"/>
      <c r="I34" s="20"/>
    </row>
    <row r="35" spans="1:9" hidden="1" x14ac:dyDescent="0.2">
      <c r="F35" s="20"/>
      <c r="G35" s="20"/>
      <c r="H35" s="20"/>
      <c r="I35" s="20"/>
    </row>
    <row r="36" spans="1:9" hidden="1" x14ac:dyDescent="0.2">
      <c r="A36" t="s">
        <v>39</v>
      </c>
      <c r="B36" t="s">
        <v>63</v>
      </c>
      <c r="F36" s="20"/>
      <c r="G36" s="20"/>
      <c r="H36" s="20"/>
      <c r="I36" s="20"/>
    </row>
    <row r="37" spans="1:9" hidden="1" x14ac:dyDescent="0.2">
      <c r="A37" t="s">
        <v>40</v>
      </c>
      <c r="B37" t="s">
        <v>64</v>
      </c>
      <c r="F37" s="20"/>
      <c r="G37" s="20"/>
      <c r="H37" s="20"/>
      <c r="I37" s="20"/>
    </row>
    <row r="38" spans="1:9" hidden="1" x14ac:dyDescent="0.2">
      <c r="A38" t="s">
        <v>41</v>
      </c>
      <c r="B38" t="s">
        <v>65</v>
      </c>
      <c r="F38" s="20"/>
      <c r="G38" s="20"/>
      <c r="H38" s="20"/>
      <c r="I38" s="20"/>
    </row>
    <row r="39" spans="1:9" hidden="1" x14ac:dyDescent="0.2">
      <c r="F39" s="20"/>
      <c r="G39" s="20"/>
      <c r="H39" s="20"/>
      <c r="I39" s="20"/>
    </row>
    <row r="40" spans="1:9" hidden="1" x14ac:dyDescent="0.2">
      <c r="A40" t="s">
        <v>42</v>
      </c>
      <c r="B40" t="s">
        <v>66</v>
      </c>
      <c r="F40" s="20"/>
      <c r="G40" s="20"/>
      <c r="H40" s="20"/>
      <c r="I40" s="20"/>
    </row>
    <row r="53" spans="8:8" ht="14.25" x14ac:dyDescent="0.2">
      <c r="H53" s="57" t="s">
        <v>143</v>
      </c>
    </row>
    <row r="54" spans="8:8" ht="14.25" x14ac:dyDescent="0.2">
      <c r="H54" s="57" t="s">
        <v>142</v>
      </c>
    </row>
  </sheetData>
  <mergeCells count="5">
    <mergeCell ref="A14:I14"/>
    <mergeCell ref="A15:I15"/>
    <mergeCell ref="A18:I18"/>
    <mergeCell ref="A16:I16"/>
    <mergeCell ref="H21:I21"/>
  </mergeCells>
  <pageMargins left="0.62992125984251968" right="0.39370078740157483" top="0.74803149606299213" bottom="0.74803149606299213" header="0.31496062992125984" footer="0.31496062992125984"/>
  <pageSetup paperSize="9" orientation="portrait" r:id="rId1"/>
  <headerFooter>
    <oddFooter>&amp;CStranica &amp;P od 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B7" sqref="B7"/>
    </sheetView>
  </sheetViews>
  <sheetFormatPr defaultRowHeight="12.75" x14ac:dyDescent="0.2"/>
  <cols>
    <col min="1" max="1" width="8.5703125" customWidth="1"/>
    <col min="2" max="2" width="56.42578125" customWidth="1"/>
    <col min="3" max="3" width="17.85546875" style="19" hidden="1" customWidth="1"/>
    <col min="4" max="4" width="17.85546875" style="80" customWidth="1"/>
    <col min="5" max="6" width="17.85546875" customWidth="1"/>
    <col min="8" max="8" width="12.28515625" bestFit="1" customWidth="1"/>
    <col min="9" max="9" width="13.140625" bestFit="1" customWidth="1"/>
    <col min="10" max="10" width="10.140625" bestFit="1" customWidth="1"/>
  </cols>
  <sheetData>
    <row r="1" spans="1:6" ht="17.25" customHeight="1" x14ac:dyDescent="0.2">
      <c r="B1" s="83" t="s">
        <v>199</v>
      </c>
      <c r="F1" s="79"/>
    </row>
    <row r="2" spans="1:6" ht="17.25" customHeight="1" x14ac:dyDescent="0.2">
      <c r="B2" s="83" t="s">
        <v>198</v>
      </c>
      <c r="F2" s="79"/>
    </row>
    <row r="3" spans="1:6" ht="17.25" customHeight="1" x14ac:dyDescent="0.2">
      <c r="B3" s="83" t="s">
        <v>197</v>
      </c>
      <c r="F3" s="79"/>
    </row>
    <row r="4" spans="1:6" ht="17.25" customHeight="1" x14ac:dyDescent="0.2">
      <c r="B4" s="83" t="s">
        <v>195</v>
      </c>
      <c r="F4" s="79"/>
    </row>
    <row r="5" spans="1:6" ht="17.25" customHeight="1" x14ac:dyDescent="0.2">
      <c r="B5" s="83" t="s">
        <v>196</v>
      </c>
      <c r="F5" s="79"/>
    </row>
    <row r="6" spans="1:6" ht="17.25" customHeight="1" x14ac:dyDescent="0.2">
      <c r="B6" s="83" t="s">
        <v>194</v>
      </c>
      <c r="F6" s="79"/>
    </row>
    <row r="7" spans="1:6" x14ac:dyDescent="0.2">
      <c r="C7"/>
      <c r="E7" s="78"/>
      <c r="F7" s="79"/>
    </row>
    <row r="8" spans="1:6" x14ac:dyDescent="0.2">
      <c r="C8"/>
      <c r="E8" s="78"/>
      <c r="F8" s="79"/>
    </row>
    <row r="9" spans="1:6" x14ac:dyDescent="0.2">
      <c r="C9"/>
    </row>
    <row r="10" spans="1:6" x14ac:dyDescent="0.2">
      <c r="A10" s="80" t="s">
        <v>202</v>
      </c>
      <c r="C10"/>
    </row>
    <row r="11" spans="1:6" x14ac:dyDescent="0.2">
      <c r="A11" s="80" t="s">
        <v>227</v>
      </c>
      <c r="C11"/>
    </row>
    <row r="12" spans="1:6" x14ac:dyDescent="0.2">
      <c r="A12" s="80" t="s">
        <v>204</v>
      </c>
      <c r="C12"/>
    </row>
    <row r="13" spans="1:6" x14ac:dyDescent="0.2">
      <c r="A13" s="80"/>
      <c r="C13"/>
    </row>
    <row r="14" spans="1:6" x14ac:dyDescent="0.2">
      <c r="A14" s="80"/>
      <c r="C14"/>
    </row>
    <row r="15" spans="1:6" x14ac:dyDescent="0.2">
      <c r="A15" s="80"/>
      <c r="C15"/>
    </row>
    <row r="16" spans="1:6" x14ac:dyDescent="0.2">
      <c r="A16" s="80"/>
      <c r="C16"/>
    </row>
    <row r="17" spans="1:9" s="2" customFormat="1" ht="20.25" x14ac:dyDescent="0.3">
      <c r="A17" s="105" t="s">
        <v>162</v>
      </c>
      <c r="B17" s="105"/>
      <c r="C17" s="105"/>
      <c r="D17" s="105"/>
      <c r="E17" s="105"/>
      <c r="F17" s="105"/>
    </row>
    <row r="18" spans="1:9" s="2" customFormat="1" ht="20.25" x14ac:dyDescent="0.3">
      <c r="A18" s="105" t="s">
        <v>0</v>
      </c>
      <c r="B18" s="105"/>
      <c r="C18" s="105"/>
      <c r="D18" s="105"/>
      <c r="E18" s="105"/>
      <c r="F18" s="105"/>
    </row>
    <row r="19" spans="1:9" s="2" customFormat="1" ht="20.25" x14ac:dyDescent="0.3">
      <c r="A19" s="105" t="s">
        <v>203</v>
      </c>
      <c r="B19" s="105"/>
      <c r="C19" s="105"/>
      <c r="D19" s="105"/>
      <c r="E19" s="105"/>
      <c r="F19" s="105"/>
      <c r="G19" s="105"/>
      <c r="H19" s="69"/>
      <c r="I19" s="69"/>
    </row>
    <row r="20" spans="1:9" s="2" customFormat="1" ht="20.25" x14ac:dyDescent="0.3">
      <c r="A20" s="77"/>
      <c r="B20" s="77"/>
      <c r="C20" s="77"/>
      <c r="D20" s="84"/>
      <c r="E20" s="77"/>
      <c r="F20" s="77"/>
      <c r="G20" s="77"/>
      <c r="H20" s="77"/>
      <c r="I20" s="77"/>
    </row>
    <row r="21" spans="1:9" s="2" customFormat="1" ht="20.25" x14ac:dyDescent="0.3">
      <c r="A21" s="105" t="s">
        <v>193</v>
      </c>
      <c r="B21" s="105"/>
      <c r="C21" s="105"/>
      <c r="D21" s="105"/>
      <c r="E21" s="105"/>
      <c r="F21" s="105"/>
      <c r="G21" s="81"/>
      <c r="H21" s="81"/>
      <c r="I21" s="81"/>
    </row>
    <row r="22" spans="1:9" s="2" customFormat="1" ht="20.25" x14ac:dyDescent="0.3">
      <c r="A22" s="105"/>
      <c r="B22" s="105"/>
    </row>
    <row r="23" spans="1:9" s="3" customFormat="1" ht="15" x14ac:dyDescent="0.25">
      <c r="C23" s="39" t="s">
        <v>166</v>
      </c>
      <c r="D23" s="39" t="s">
        <v>166</v>
      </c>
      <c r="E23" s="44" t="s">
        <v>105</v>
      </c>
      <c r="F23" s="44" t="s">
        <v>105</v>
      </c>
    </row>
    <row r="24" spans="1:9" s="3" customFormat="1" ht="15" x14ac:dyDescent="0.25">
      <c r="A24" s="4" t="s">
        <v>1</v>
      </c>
      <c r="B24" s="4" t="s">
        <v>2</v>
      </c>
      <c r="C24" s="39" t="s">
        <v>173</v>
      </c>
      <c r="D24" s="39" t="s">
        <v>205</v>
      </c>
      <c r="E24" s="39" t="s">
        <v>137</v>
      </c>
      <c r="F24" s="39" t="s">
        <v>167</v>
      </c>
    </row>
    <row r="25" spans="1:9" s="5" customFormat="1" ht="15" x14ac:dyDescent="0.25">
      <c r="C25" s="50"/>
      <c r="D25" s="50"/>
      <c r="E25" s="35"/>
      <c r="F25" s="35"/>
    </row>
    <row r="26" spans="1:9" s="5" customFormat="1" ht="15" x14ac:dyDescent="0.25">
      <c r="A26" s="9">
        <v>6</v>
      </c>
      <c r="B26" s="3" t="s">
        <v>3</v>
      </c>
      <c r="C26" s="10">
        <f>C28+C36+C40+C52+C56</f>
        <v>7993846.5899999999</v>
      </c>
      <c r="D26" s="10">
        <f>D28+D36+D40+D52+D56</f>
        <v>8230018.9399999995</v>
      </c>
      <c r="E26" s="10">
        <f>E28+E36+E40+E52+E56</f>
        <v>7804904.8000000007</v>
      </c>
      <c r="F26" s="10">
        <f>F28+F36+F40+F52+F56</f>
        <v>7804904.8000000007</v>
      </c>
      <c r="H26" s="7"/>
    </row>
    <row r="27" spans="1:9" s="5" customFormat="1" ht="14.25" x14ac:dyDescent="0.2">
      <c r="A27" s="6"/>
      <c r="C27" s="35"/>
      <c r="D27" s="35"/>
      <c r="E27" s="35"/>
      <c r="F27" s="35"/>
    </row>
    <row r="28" spans="1:9" s="5" customFormat="1" ht="15" x14ac:dyDescent="0.25">
      <c r="A28" s="25">
        <v>63</v>
      </c>
      <c r="B28" s="26" t="s">
        <v>107</v>
      </c>
      <c r="C28" s="27">
        <f>SUM(C29:C34)</f>
        <v>6075552.8799999999</v>
      </c>
      <c r="D28" s="27">
        <f>SUM(D29:D34)</f>
        <v>6343240.1999999993</v>
      </c>
      <c r="E28" s="48">
        <f>RASHODI!F12+RASHODI!F104+RASHODI!F115+RASHODI!F132+RASHODI!F139+RASHODI!F147+RASHODI!F155+RASHODI!F163+RASHODI!F174+RASHODI!F193+RASHODI!F199+RASHODI!F232+RASHODI!F247+RASHODI!F373</f>
        <v>5792058.3600000003</v>
      </c>
      <c r="F28" s="48">
        <f>E28</f>
        <v>5792058.3600000003</v>
      </c>
    </row>
    <row r="29" spans="1:9" s="75" customFormat="1" ht="14.25" x14ac:dyDescent="0.2">
      <c r="A29" s="63">
        <v>634</v>
      </c>
      <c r="B29" s="64" t="s">
        <v>179</v>
      </c>
      <c r="C29" s="18">
        <f>RASHODI!D357+RASHODI!D364</f>
        <v>10649</v>
      </c>
      <c r="D29" s="18">
        <f>RASHODI!E357+RASHODI!E364</f>
        <v>10649</v>
      </c>
      <c r="E29" s="32"/>
      <c r="F29" s="32"/>
      <c r="G29" s="75" t="s">
        <v>184</v>
      </c>
    </row>
    <row r="30" spans="1:9" s="5" customFormat="1" ht="14.25" x14ac:dyDescent="0.2">
      <c r="A30" s="12" t="s">
        <v>113</v>
      </c>
      <c r="B30" s="13" t="s">
        <v>114</v>
      </c>
      <c r="C30" s="18">
        <f>RASHODI!D104+RASHODI!D115+RASHODI!D132+RASHODI!D139+RASHODI!D147+RASHODI!D163+RASHODI!D155+RASHODI!D174+RASHODI!D193+RASHODI!D218+RASHODI!D225+RASHODI!D232+RASHODI!D205+RASHODI!D225+RASHODI!D404</f>
        <v>607090</v>
      </c>
      <c r="D30" s="18">
        <f>RASHODI!E104+RASHODI!E115+RASHODI!E132+RASHODI!E139+RASHODI!E147+RASHODI!E163+RASHODI!E155+RASHODI!E174+RASHODI!E193+RASHODI!E218+RASHODI!E225+RASHODI!E232+RASHODI!E205+RASHODI!E225+RASHODI!E404</f>
        <v>842855.63000000012</v>
      </c>
      <c r="E30" s="41"/>
      <c r="F30" s="41"/>
    </row>
    <row r="31" spans="1:9" s="5" customFormat="1" ht="14.25" x14ac:dyDescent="0.2">
      <c r="A31" s="12" t="s">
        <v>113</v>
      </c>
      <c r="B31" s="13" t="s">
        <v>200</v>
      </c>
      <c r="C31" s="18">
        <f>RASHODI!D12+RASHODI!D413</f>
        <v>5278813.88</v>
      </c>
      <c r="D31" s="18">
        <f>RASHODI!E12+RASHODI!E122+RASHODI!E125+RASHODI!E410+RASHODI!E413</f>
        <v>5314781.5699999994</v>
      </c>
      <c r="E31" s="45"/>
      <c r="F31" s="45"/>
    </row>
    <row r="32" spans="1:9" s="5" customFormat="1" ht="14.25" hidden="1" x14ac:dyDescent="0.2">
      <c r="A32" s="12">
        <v>633</v>
      </c>
      <c r="B32" s="13" t="s">
        <v>119</v>
      </c>
      <c r="C32" s="18"/>
      <c r="D32" s="18"/>
      <c r="E32" s="45"/>
      <c r="F32" s="45"/>
    </row>
    <row r="33" spans="1:12" s="5" customFormat="1" ht="14.25" x14ac:dyDescent="0.2">
      <c r="A33" s="12" t="s">
        <v>113</v>
      </c>
      <c r="B33" s="13" t="s">
        <v>211</v>
      </c>
      <c r="C33" s="18">
        <f>RASHODI!D247+RASHODI!D199+RASHODI!D254</f>
        <v>43000</v>
      </c>
      <c r="D33" s="18">
        <f>RASHODI!E247+RASHODI!E199+RASHODI!E254+RASHODI!E379</f>
        <v>44404</v>
      </c>
      <c r="E33" s="45"/>
      <c r="F33" s="45"/>
      <c r="L33" s="14"/>
    </row>
    <row r="34" spans="1:12" s="5" customFormat="1" ht="14.25" x14ac:dyDescent="0.2">
      <c r="A34" s="12">
        <v>638</v>
      </c>
      <c r="B34" s="13" t="s">
        <v>207</v>
      </c>
      <c r="C34" s="18">
        <f>RASHODI!D292+RASHODI!D373</f>
        <v>136000</v>
      </c>
      <c r="D34" s="18">
        <f>RASHODI!E292+RASHODI!E373+RASHODI!E181</f>
        <v>130550</v>
      </c>
      <c r="E34" s="41"/>
      <c r="F34" s="41"/>
    </row>
    <row r="35" spans="1:12" s="5" customFormat="1" ht="14.25" x14ac:dyDescent="0.2">
      <c r="A35" s="6"/>
      <c r="C35" s="35"/>
      <c r="D35" s="35"/>
      <c r="E35" s="35"/>
      <c r="F35" s="35"/>
    </row>
    <row r="36" spans="1:12" s="5" customFormat="1" ht="15" x14ac:dyDescent="0.25">
      <c r="A36" s="25">
        <v>64</v>
      </c>
      <c r="B36" s="26" t="s">
        <v>4</v>
      </c>
      <c r="C36" s="27">
        <f>SUM(C37:C38)</f>
        <v>700</v>
      </c>
      <c r="D36" s="27">
        <f>SUM(D37:D38)</f>
        <v>700</v>
      </c>
      <c r="E36" s="48">
        <f>C36</f>
        <v>700</v>
      </c>
      <c r="F36" s="48">
        <f>E36</f>
        <v>700</v>
      </c>
    </row>
    <row r="37" spans="1:12" s="5" customFormat="1" ht="14.25" x14ac:dyDescent="0.2">
      <c r="A37" s="12">
        <v>641</v>
      </c>
      <c r="B37" s="13" t="s">
        <v>5</v>
      </c>
      <c r="C37" s="18">
        <v>700</v>
      </c>
      <c r="D37" s="18">
        <v>700</v>
      </c>
      <c r="E37" s="41"/>
      <c r="F37" s="41"/>
    </row>
    <row r="38" spans="1:12" s="5" customFormat="1" ht="14.25" x14ac:dyDescent="0.2">
      <c r="A38" s="12">
        <v>642</v>
      </c>
      <c r="B38" s="13" t="s">
        <v>6</v>
      </c>
      <c r="C38" s="56"/>
      <c r="D38" s="18"/>
      <c r="E38" s="41"/>
      <c r="F38" s="41"/>
    </row>
    <row r="39" spans="1:12" s="5" customFormat="1" ht="14.25" x14ac:dyDescent="0.2">
      <c r="A39" s="24"/>
      <c r="B39" s="14"/>
      <c r="C39" s="36"/>
      <c r="D39" s="36"/>
      <c r="E39" s="36"/>
      <c r="F39" s="36"/>
    </row>
    <row r="40" spans="1:12" s="5" customFormat="1" ht="15" x14ac:dyDescent="0.25">
      <c r="A40" s="25">
        <v>65</v>
      </c>
      <c r="B40" s="26" t="s">
        <v>52</v>
      </c>
      <c r="C40" s="42">
        <f>C41</f>
        <v>775200</v>
      </c>
      <c r="D40" s="42">
        <f>D41</f>
        <v>782505.2</v>
      </c>
      <c r="E40" s="48">
        <v>788949.46</v>
      </c>
      <c r="F40" s="48">
        <f>E40</f>
        <v>788949.46</v>
      </c>
      <c r="I40" s="5">
        <f>SUM(I41:I50)</f>
        <v>788949.46</v>
      </c>
    </row>
    <row r="41" spans="1:12" s="5" customFormat="1" ht="14.25" x14ac:dyDescent="0.2">
      <c r="A41" s="12">
        <v>652</v>
      </c>
      <c r="B41" s="17" t="s">
        <v>44</v>
      </c>
      <c r="C41" s="18">
        <f>SUM(C42:C50)</f>
        <v>775200</v>
      </c>
      <c r="D41" s="18">
        <f>SUM(D42:D50)</f>
        <v>782505.2</v>
      </c>
      <c r="E41" s="32"/>
      <c r="F41" s="32"/>
    </row>
    <row r="42" spans="1:12" s="5" customFormat="1" ht="14.25" x14ac:dyDescent="0.2">
      <c r="A42" s="12" t="s">
        <v>106</v>
      </c>
      <c r="B42" s="17" t="s">
        <v>24</v>
      </c>
      <c r="C42" s="18">
        <f>RASHODI!D303</f>
        <v>360000</v>
      </c>
      <c r="D42" s="18">
        <f>RASHODI!E303</f>
        <v>335000</v>
      </c>
      <c r="F42" s="41"/>
      <c r="I42" s="41">
        <v>372949.46</v>
      </c>
    </row>
    <row r="43" spans="1:12" s="5" customFormat="1" ht="14.25" x14ac:dyDescent="0.2">
      <c r="A43" s="12" t="s">
        <v>106</v>
      </c>
      <c r="B43" s="17" t="s">
        <v>25</v>
      </c>
      <c r="C43" s="18">
        <f>RASHODI!D312</f>
        <v>210000</v>
      </c>
      <c r="D43" s="18">
        <f>RASHODI!E312</f>
        <v>210000</v>
      </c>
      <c r="F43" s="41"/>
      <c r="I43" s="41">
        <v>126000</v>
      </c>
    </row>
    <row r="44" spans="1:12" s="5" customFormat="1" ht="14.25" x14ac:dyDescent="0.2">
      <c r="A44" s="12" t="s">
        <v>106</v>
      </c>
      <c r="B44" s="17" t="s">
        <v>26</v>
      </c>
      <c r="C44" s="74">
        <v>125200</v>
      </c>
      <c r="D44" s="18">
        <v>157505.20000000001</v>
      </c>
      <c r="F44" s="40"/>
      <c r="I44" s="40">
        <v>210000</v>
      </c>
    </row>
    <row r="45" spans="1:12" s="5" customFormat="1" ht="14.25" hidden="1" x14ac:dyDescent="0.2">
      <c r="A45" s="12" t="s">
        <v>106</v>
      </c>
      <c r="B45" s="17" t="s">
        <v>27</v>
      </c>
      <c r="C45" s="18"/>
      <c r="D45" s="18"/>
      <c r="F45" s="32"/>
      <c r="I45" s="32"/>
    </row>
    <row r="46" spans="1:12" s="33" customFormat="1" ht="14.25" hidden="1" x14ac:dyDescent="0.2">
      <c r="A46" s="12" t="s">
        <v>106</v>
      </c>
      <c r="B46" s="34" t="s">
        <v>100</v>
      </c>
      <c r="C46" s="18"/>
      <c r="D46" s="18"/>
      <c r="F46" s="41"/>
      <c r="I46" s="41"/>
    </row>
    <row r="47" spans="1:12" s="33" customFormat="1" ht="14.25" x14ac:dyDescent="0.2">
      <c r="A47" s="12" t="s">
        <v>106</v>
      </c>
      <c r="B47" s="17" t="s">
        <v>159</v>
      </c>
      <c r="C47" s="18"/>
      <c r="D47" s="18"/>
      <c r="F47" s="41"/>
      <c r="I47" s="41">
        <v>80000</v>
      </c>
    </row>
    <row r="48" spans="1:12" s="5" customFormat="1" ht="14.25" x14ac:dyDescent="0.2">
      <c r="A48" s="12" t="s">
        <v>106</v>
      </c>
      <c r="B48" s="17" t="s">
        <v>28</v>
      </c>
      <c r="C48" s="18"/>
      <c r="D48" s="18"/>
      <c r="F48" s="41"/>
      <c r="I48" s="41"/>
    </row>
    <row r="49" spans="1:10" s="5" customFormat="1" ht="14.25" x14ac:dyDescent="0.2">
      <c r="A49" s="12" t="s">
        <v>106</v>
      </c>
      <c r="B49" s="17" t="s">
        <v>29</v>
      </c>
      <c r="C49" s="18">
        <f>RASHODI!D324</f>
        <v>80000</v>
      </c>
      <c r="D49" s="18">
        <f>RASHODI!E324</f>
        <v>80000</v>
      </c>
      <c r="F49" s="41"/>
    </row>
    <row r="50" spans="1:10" s="5" customFormat="1" ht="14.25" x14ac:dyDescent="0.2">
      <c r="A50" s="12" t="s">
        <v>106</v>
      </c>
      <c r="B50" s="17" t="s">
        <v>123</v>
      </c>
      <c r="C50" s="18"/>
      <c r="D50" s="18"/>
      <c r="E50" s="41"/>
      <c r="F50" s="41"/>
      <c r="J50" s="7"/>
    </row>
    <row r="51" spans="1:10" s="5" customFormat="1" ht="14.25" x14ac:dyDescent="0.2">
      <c r="A51" s="6"/>
      <c r="B51" s="14"/>
      <c r="C51" s="51"/>
      <c r="D51" s="51"/>
      <c r="E51" s="32"/>
      <c r="F51" s="32"/>
      <c r="I51" s="7"/>
    </row>
    <row r="52" spans="1:10" s="5" customFormat="1" ht="15" x14ac:dyDescent="0.25">
      <c r="A52" s="25">
        <v>66</v>
      </c>
      <c r="B52" s="26" t="s">
        <v>125</v>
      </c>
      <c r="C52" s="43">
        <f>SUM(C53:C54)</f>
        <v>140650</v>
      </c>
      <c r="D52" s="43">
        <f>SUM(D53:D54)</f>
        <v>140650</v>
      </c>
      <c r="E52" s="48">
        <v>126650</v>
      </c>
      <c r="F52" s="48">
        <f>E52</f>
        <v>126650</v>
      </c>
    </row>
    <row r="53" spans="1:10" s="5" customFormat="1" ht="14.25" x14ac:dyDescent="0.2">
      <c r="A53" s="12">
        <v>661</v>
      </c>
      <c r="B53" s="13" t="s">
        <v>124</v>
      </c>
      <c r="C53" s="18">
        <v>140650</v>
      </c>
      <c r="D53" s="18">
        <v>140650</v>
      </c>
      <c r="E53" s="41"/>
      <c r="F53" s="41"/>
    </row>
    <row r="54" spans="1:10" s="5" customFormat="1" ht="14.25" x14ac:dyDescent="0.2">
      <c r="A54" s="12">
        <v>663</v>
      </c>
      <c r="B54" s="13" t="s">
        <v>126</v>
      </c>
      <c r="C54" s="18">
        <f>RASHODI!D212</f>
        <v>0</v>
      </c>
      <c r="D54" s="18">
        <f>RASHODI!E212</f>
        <v>0</v>
      </c>
      <c r="E54" s="41"/>
      <c r="F54" s="41"/>
    </row>
    <row r="55" spans="1:10" s="5" customFormat="1" ht="14.25" x14ac:dyDescent="0.2">
      <c r="A55" s="6"/>
      <c r="C55" s="37"/>
      <c r="D55" s="37"/>
      <c r="E55" s="36"/>
      <c r="F55" s="36"/>
    </row>
    <row r="56" spans="1:10" s="5" customFormat="1" ht="15" x14ac:dyDescent="0.25">
      <c r="A56" s="25">
        <v>67</v>
      </c>
      <c r="B56" s="26" t="s">
        <v>7</v>
      </c>
      <c r="C56" s="27">
        <f>SUM(C58:C60)</f>
        <v>1001743.71</v>
      </c>
      <c r="D56" s="27">
        <f>SUM(D58:D60)</f>
        <v>962923.54</v>
      </c>
      <c r="E56" s="48">
        <f>RASHODI!F24+RASHODI!F36+RASHODI!F53+RASHODI!F76+RASHODI!F240+RASHODI!F292</f>
        <v>1096546.98</v>
      </c>
      <c r="F56" s="48">
        <f>E56</f>
        <v>1096546.98</v>
      </c>
    </row>
    <row r="57" spans="1:10" s="5" customFormat="1" ht="14.25" x14ac:dyDescent="0.2">
      <c r="A57" s="12">
        <v>671</v>
      </c>
      <c r="B57" s="13" t="s">
        <v>56</v>
      </c>
      <c r="C57" s="18">
        <f>SUM(C58:C60)</f>
        <v>1001743.71</v>
      </c>
      <c r="D57" s="18">
        <f>SUM(D58:D60)</f>
        <v>962923.54</v>
      </c>
      <c r="E57" s="32"/>
      <c r="F57" s="32"/>
    </row>
    <row r="58" spans="1:10" s="5" customFormat="1" ht="14.25" x14ac:dyDescent="0.2">
      <c r="A58" s="12" t="s">
        <v>55</v>
      </c>
      <c r="B58" s="13" t="s">
        <v>50</v>
      </c>
      <c r="C58" s="18">
        <f>RASHODI!D24+RASHODI!D36+RASHODI!D53+RASHODI!D76+RASHODI!D83+RASHODI!D285</f>
        <v>991743.71</v>
      </c>
      <c r="D58" s="18">
        <f>RASHODI!E24+RASHODI!E36+RASHODI!E53+RASHODI!E76+RASHODI!E83+RASHODI!E94+RASHODI!E285</f>
        <v>891125.89</v>
      </c>
      <c r="E58" s="46"/>
      <c r="F58" s="46"/>
      <c r="H58" s="7"/>
      <c r="I58" s="7"/>
    </row>
    <row r="59" spans="1:10" s="5" customFormat="1" ht="14.25" x14ac:dyDescent="0.2">
      <c r="A59" s="12" t="s">
        <v>55</v>
      </c>
      <c r="B59" s="13" t="s">
        <v>102</v>
      </c>
      <c r="C59" s="49">
        <f>RASHODI!D68+RASHODI!D61</f>
        <v>0</v>
      </c>
      <c r="D59" s="49">
        <f>RASHODI!E68+RASHODI!E61+RASHODI!E187+RASHODI!E386+RASHODI!E399</f>
        <v>61797.65</v>
      </c>
      <c r="E59" s="47"/>
      <c r="F59" s="47"/>
    </row>
    <row r="60" spans="1:10" s="5" customFormat="1" ht="14.25" x14ac:dyDescent="0.2">
      <c r="A60" s="12" t="s">
        <v>55</v>
      </c>
      <c r="B60" s="13" t="s">
        <v>51</v>
      </c>
      <c r="C60" s="18">
        <f>RASHODI!D240</f>
        <v>10000</v>
      </c>
      <c r="D60" s="18">
        <f>RASHODI!E240</f>
        <v>10000</v>
      </c>
      <c r="E60" s="40"/>
      <c r="F60" s="40"/>
    </row>
    <row r="61" spans="1:10" s="5" customFormat="1" ht="14.25" x14ac:dyDescent="0.2">
      <c r="A61" s="6"/>
      <c r="C61" s="35"/>
      <c r="D61" s="35"/>
      <c r="E61" s="35"/>
      <c r="F61" s="35"/>
    </row>
    <row r="62" spans="1:10" s="5" customFormat="1" ht="14.25" x14ac:dyDescent="0.2">
      <c r="A62" s="6">
        <v>7</v>
      </c>
      <c r="B62" s="5" t="s">
        <v>8</v>
      </c>
      <c r="C62" s="35"/>
      <c r="D62" s="35"/>
      <c r="E62" s="35"/>
      <c r="F62" s="35"/>
    </row>
    <row r="63" spans="1:10" s="5" customFormat="1" ht="14.25" x14ac:dyDescent="0.2">
      <c r="A63" s="6">
        <v>72</v>
      </c>
      <c r="B63" s="5" t="s">
        <v>9</v>
      </c>
      <c r="C63" s="35"/>
      <c r="D63" s="35"/>
      <c r="E63" s="35"/>
      <c r="F63" s="35"/>
    </row>
    <row r="64" spans="1:10" s="5" customFormat="1" ht="14.25" x14ac:dyDescent="0.2">
      <c r="A64" s="6"/>
      <c r="C64" s="35"/>
      <c r="D64" s="35"/>
      <c r="E64" s="35"/>
      <c r="F64" s="35"/>
    </row>
    <row r="65" spans="1:6" s="5" customFormat="1" ht="14.25" x14ac:dyDescent="0.2">
      <c r="A65" s="6">
        <v>6</v>
      </c>
      <c r="B65" s="5" t="s">
        <v>3</v>
      </c>
      <c r="C65" s="7">
        <f>C26</f>
        <v>7993846.5899999999</v>
      </c>
      <c r="D65" s="7">
        <f>D26</f>
        <v>8230018.9399999995</v>
      </c>
      <c r="E65" s="7">
        <f>E26</f>
        <v>7804904.8000000007</v>
      </c>
      <c r="F65" s="7">
        <f>F26</f>
        <v>7804904.8000000007</v>
      </c>
    </row>
    <row r="66" spans="1:6" s="5" customFormat="1" ht="14.25" x14ac:dyDescent="0.2">
      <c r="A66" s="6">
        <v>7</v>
      </c>
      <c r="B66" s="5" t="s">
        <v>53</v>
      </c>
      <c r="C66" s="35"/>
      <c r="D66" s="35"/>
      <c r="E66" s="35"/>
      <c r="F66" s="35"/>
    </row>
    <row r="67" spans="1:6" s="5" customFormat="1" ht="15" thickBot="1" x14ac:dyDescent="0.25">
      <c r="A67" s="6"/>
      <c r="C67" s="35"/>
      <c r="D67" s="35"/>
      <c r="E67" s="35"/>
      <c r="F67" s="35"/>
    </row>
    <row r="68" spans="1:6" s="3" customFormat="1" ht="15.75" thickBot="1" x14ac:dyDescent="0.3">
      <c r="A68" s="9"/>
      <c r="B68" s="28" t="s">
        <v>10</v>
      </c>
      <c r="C68" s="29">
        <f>SUM(C65:C67)</f>
        <v>7993846.5899999999</v>
      </c>
      <c r="D68" s="29">
        <f>SUM(D65:D67)</f>
        <v>8230018.9399999995</v>
      </c>
      <c r="E68" s="29">
        <f t="shared" ref="E68:F68" si="0">SUM(E65:E67)</f>
        <v>7804904.8000000007</v>
      </c>
      <c r="F68" s="29">
        <f t="shared" si="0"/>
        <v>7804904.8000000007</v>
      </c>
    </row>
    <row r="69" spans="1:6" x14ac:dyDescent="0.2">
      <c r="A69" s="1"/>
    </row>
    <row r="70" spans="1:6" x14ac:dyDescent="0.2">
      <c r="A70" s="1"/>
    </row>
    <row r="71" spans="1:6" x14ac:dyDescent="0.2">
      <c r="A71" s="1"/>
    </row>
  </sheetData>
  <mergeCells count="5">
    <mergeCell ref="A22:B22"/>
    <mergeCell ref="A17:F17"/>
    <mergeCell ref="A18:F18"/>
    <mergeCell ref="A19:G19"/>
    <mergeCell ref="A21:F21"/>
  </mergeCells>
  <phoneticPr fontId="7" type="noConversion"/>
  <pageMargins left="0.74803149606299213" right="0.74803149606299213" top="0.31496062992125984" bottom="0.23622047244094491" header="0.19685039370078741" footer="0.15748031496062992"/>
  <pageSetup paperSize="9" scale="74" fitToHeight="2" orientation="portrait" r:id="rId1"/>
  <headerFooter alignWithMargins="0">
    <oddFooter>&amp;CStranica &amp;P+1 od 14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6"/>
  <sheetViews>
    <sheetView zoomScaleNormal="100" workbookViewId="0">
      <selection activeCell="E31" sqref="E31"/>
    </sheetView>
  </sheetViews>
  <sheetFormatPr defaultColWidth="9.140625" defaultRowHeight="14.25" x14ac:dyDescent="0.2"/>
  <cols>
    <col min="1" max="1" width="10.7109375" style="8" customWidth="1"/>
    <col min="2" max="2" width="9.28515625" style="5" bestFit="1" customWidth="1"/>
    <col min="3" max="3" width="53.140625" style="5" customWidth="1"/>
    <col min="4" max="4" width="17.85546875" style="101" hidden="1" customWidth="1"/>
    <col min="5" max="5" width="17.85546875" style="101" customWidth="1"/>
    <col min="6" max="7" width="17.5703125" style="8" customWidth="1"/>
    <col min="8" max="8" width="9.140625" style="8"/>
    <col min="9" max="9" width="11.5703125" style="8" bestFit="1" customWidth="1"/>
    <col min="10" max="10" width="11.28515625" style="8" bestFit="1" customWidth="1"/>
    <col min="11" max="11" width="9.140625" style="8"/>
    <col min="12" max="12" width="11.28515625" style="8" bestFit="1" customWidth="1"/>
    <col min="13" max="13" width="10.85546875" style="8" bestFit="1" customWidth="1"/>
    <col min="14" max="16384" width="9.140625" style="8"/>
  </cols>
  <sheetData>
    <row r="1" spans="1:9" s="3" customFormat="1" ht="20.25" x14ac:dyDescent="0.3">
      <c r="A1" s="105" t="s">
        <v>162</v>
      </c>
      <c r="B1" s="105"/>
      <c r="C1" s="105"/>
      <c r="D1" s="105"/>
      <c r="E1" s="105"/>
      <c r="F1" s="105"/>
      <c r="G1" s="105"/>
    </row>
    <row r="2" spans="1:9" s="3" customFormat="1" ht="20.25" x14ac:dyDescent="0.3">
      <c r="A2" s="105" t="s">
        <v>49</v>
      </c>
      <c r="B2" s="105"/>
      <c r="C2" s="105"/>
      <c r="D2" s="105"/>
      <c r="E2" s="105"/>
      <c r="F2" s="105"/>
      <c r="G2" s="105"/>
    </row>
    <row r="3" spans="1:9" s="3" customFormat="1" ht="20.25" x14ac:dyDescent="0.3">
      <c r="A3" s="105" t="s">
        <v>203</v>
      </c>
      <c r="B3" s="105"/>
      <c r="C3" s="105"/>
      <c r="D3" s="105"/>
      <c r="E3" s="105"/>
      <c r="F3" s="105"/>
      <c r="G3" s="105"/>
    </row>
    <row r="4" spans="1:9" s="3" customFormat="1" ht="20.25" x14ac:dyDescent="0.3">
      <c r="A4" s="77"/>
      <c r="B4" s="77"/>
      <c r="C4" s="77"/>
      <c r="D4" s="85"/>
      <c r="E4" s="85"/>
      <c r="F4" s="77"/>
      <c r="G4" s="77"/>
    </row>
    <row r="5" spans="1:9" s="3" customFormat="1" ht="20.25" x14ac:dyDescent="0.3">
      <c r="A5" s="53"/>
      <c r="B5" s="53"/>
      <c r="C5" s="53"/>
      <c r="D5" s="85"/>
      <c r="E5" s="85"/>
      <c r="F5" s="53"/>
      <c r="G5" s="53"/>
    </row>
    <row r="6" spans="1:9" s="3" customFormat="1" ht="15" x14ac:dyDescent="0.25">
      <c r="D6" s="86" t="s">
        <v>166</v>
      </c>
      <c r="E6" s="86" t="s">
        <v>166</v>
      </c>
      <c r="F6" s="44" t="s">
        <v>105</v>
      </c>
      <c r="G6" s="44" t="s">
        <v>105</v>
      </c>
    </row>
    <row r="7" spans="1:9" s="3" customFormat="1" ht="15" x14ac:dyDescent="0.25">
      <c r="A7" s="4" t="s">
        <v>68</v>
      </c>
      <c r="B7" s="4" t="s">
        <v>1</v>
      </c>
      <c r="C7" s="4" t="s">
        <v>11</v>
      </c>
      <c r="D7" s="86" t="s">
        <v>173</v>
      </c>
      <c r="E7" s="86" t="s">
        <v>205</v>
      </c>
      <c r="F7" s="39" t="s">
        <v>137</v>
      </c>
      <c r="G7" s="39" t="s">
        <v>167</v>
      </c>
    </row>
    <row r="8" spans="1:9" ht="8.25" customHeight="1" x14ac:dyDescent="0.2">
      <c r="D8" s="87"/>
      <c r="E8" s="87"/>
    </row>
    <row r="9" spans="1:9" x14ac:dyDescent="0.2">
      <c r="A9" s="23"/>
      <c r="C9" s="5" t="s">
        <v>12</v>
      </c>
      <c r="D9" s="87"/>
      <c r="E9" s="87"/>
    </row>
    <row r="10" spans="1:9" x14ac:dyDescent="0.2">
      <c r="A10" s="8">
        <v>58300</v>
      </c>
      <c r="C10" s="5" t="s">
        <v>201</v>
      </c>
      <c r="D10" s="87"/>
      <c r="E10" s="87"/>
    </row>
    <row r="11" spans="1:9" x14ac:dyDescent="0.2">
      <c r="A11" s="5"/>
      <c r="C11" s="5" t="s">
        <v>13</v>
      </c>
      <c r="D11" s="87"/>
      <c r="E11" s="87"/>
    </row>
    <row r="12" spans="1:9" ht="15" x14ac:dyDescent="0.25">
      <c r="B12" s="25">
        <v>3</v>
      </c>
      <c r="C12" s="26" t="s">
        <v>14</v>
      </c>
      <c r="D12" s="88">
        <f>D13+D17</f>
        <v>5252813.88</v>
      </c>
      <c r="E12" s="88">
        <f>E13+E17</f>
        <v>5188438.88</v>
      </c>
      <c r="F12" s="10">
        <f>F13+F17</f>
        <v>5250000</v>
      </c>
      <c r="G12" s="10">
        <f>F12</f>
        <v>5250000</v>
      </c>
    </row>
    <row r="13" spans="1:9" ht="15" x14ac:dyDescent="0.25">
      <c r="B13" s="15">
        <v>31</v>
      </c>
      <c r="C13" s="16" t="s">
        <v>15</v>
      </c>
      <c r="D13" s="89">
        <f>SUM(D14:D16)</f>
        <v>5000000</v>
      </c>
      <c r="E13" s="89">
        <f>SUM(E14:E16)</f>
        <v>4990000</v>
      </c>
      <c r="F13" s="10">
        <v>5000000</v>
      </c>
      <c r="G13" s="10">
        <f>F13</f>
        <v>5000000</v>
      </c>
    </row>
    <row r="14" spans="1:9" x14ac:dyDescent="0.2">
      <c r="B14" s="12">
        <v>311</v>
      </c>
      <c r="C14" s="13" t="s">
        <v>16</v>
      </c>
      <c r="D14" s="90">
        <v>4130000</v>
      </c>
      <c r="E14" s="90">
        <v>4120000</v>
      </c>
      <c r="I14" s="5"/>
    </row>
    <row r="15" spans="1:9" x14ac:dyDescent="0.2">
      <c r="B15" s="12">
        <v>312</v>
      </c>
      <c r="C15" s="13" t="s">
        <v>30</v>
      </c>
      <c r="D15" s="90">
        <v>170000</v>
      </c>
      <c r="E15" s="90">
        <v>193000</v>
      </c>
    </row>
    <row r="16" spans="1:9" x14ac:dyDescent="0.2">
      <c r="B16" s="12">
        <v>313</v>
      </c>
      <c r="C16" s="13" t="s">
        <v>17</v>
      </c>
      <c r="D16" s="90">
        <v>700000</v>
      </c>
      <c r="E16" s="90">
        <v>677000</v>
      </c>
    </row>
    <row r="17" spans="1:9" ht="15" x14ac:dyDescent="0.25">
      <c r="B17" s="15">
        <v>32</v>
      </c>
      <c r="C17" s="16" t="s">
        <v>18</v>
      </c>
      <c r="D17" s="89">
        <f>SUM(D18:D19)</f>
        <v>252813.88</v>
      </c>
      <c r="E17" s="89">
        <f>SUM(E18:E19)</f>
        <v>198438.88</v>
      </c>
      <c r="F17" s="10">
        <v>250000</v>
      </c>
      <c r="G17" s="10">
        <f>F17</f>
        <v>250000</v>
      </c>
    </row>
    <row r="18" spans="1:9" x14ac:dyDescent="0.2">
      <c r="B18" s="12">
        <v>321</v>
      </c>
      <c r="C18" s="13" t="s">
        <v>19</v>
      </c>
      <c r="D18" s="90">
        <v>226000</v>
      </c>
      <c r="E18" s="90">
        <v>175000</v>
      </c>
      <c r="I18" s="5"/>
    </row>
    <row r="19" spans="1:9" x14ac:dyDescent="0.2">
      <c r="B19" s="12">
        <v>329</v>
      </c>
      <c r="C19" s="13" t="s">
        <v>74</v>
      </c>
      <c r="D19" s="90">
        <v>26813.88</v>
      </c>
      <c r="E19" s="90">
        <v>23438.880000000001</v>
      </c>
      <c r="I19" s="5" t="s">
        <v>176</v>
      </c>
    </row>
    <row r="20" spans="1:9" x14ac:dyDescent="0.2">
      <c r="B20" s="6"/>
      <c r="D20" s="87"/>
      <c r="E20" s="87"/>
    </row>
    <row r="21" spans="1:9" x14ac:dyDescent="0.2">
      <c r="A21" s="23">
        <v>2101</v>
      </c>
      <c r="C21" s="5" t="s">
        <v>71</v>
      </c>
      <c r="D21" s="87"/>
      <c r="E21" s="87"/>
    </row>
    <row r="22" spans="1:9" x14ac:dyDescent="0.2">
      <c r="C22" s="5" t="s">
        <v>70</v>
      </c>
      <c r="D22" s="87"/>
      <c r="E22" s="87"/>
    </row>
    <row r="23" spans="1:9" x14ac:dyDescent="0.2">
      <c r="A23" s="5" t="s">
        <v>72</v>
      </c>
      <c r="C23" s="5" t="s">
        <v>73</v>
      </c>
      <c r="D23" s="87"/>
      <c r="E23" s="87"/>
    </row>
    <row r="24" spans="1:9" ht="15" x14ac:dyDescent="0.25">
      <c r="B24" s="25">
        <v>3</v>
      </c>
      <c r="C24" s="26" t="s">
        <v>14</v>
      </c>
      <c r="D24" s="88">
        <f>D25+D30</f>
        <v>239136</v>
      </c>
      <c r="E24" s="88">
        <f>E25+E30</f>
        <v>239136</v>
      </c>
      <c r="F24" s="10">
        <f>F25+F30</f>
        <v>198840</v>
      </c>
      <c r="G24" s="10">
        <f>F24</f>
        <v>198840</v>
      </c>
      <c r="I24" s="5" t="s">
        <v>172</v>
      </c>
    </row>
    <row r="25" spans="1:9" ht="15" x14ac:dyDescent="0.25">
      <c r="B25" s="15">
        <v>32</v>
      </c>
      <c r="C25" s="16" t="s">
        <v>18</v>
      </c>
      <c r="D25" s="89">
        <f>SUM(D26:D29)</f>
        <v>234136</v>
      </c>
      <c r="E25" s="89">
        <f>SUM(E26:E29)</f>
        <v>233136</v>
      </c>
      <c r="F25" s="10">
        <v>194640</v>
      </c>
      <c r="G25" s="10">
        <f>F25</f>
        <v>194640</v>
      </c>
    </row>
    <row r="26" spans="1:9" x14ac:dyDescent="0.2">
      <c r="B26" s="12">
        <v>321</v>
      </c>
      <c r="C26" s="13" t="s">
        <v>19</v>
      </c>
      <c r="D26" s="90">
        <v>34000</v>
      </c>
      <c r="E26" s="90">
        <v>37302.42</v>
      </c>
      <c r="F26" s="5"/>
      <c r="G26" s="5"/>
    </row>
    <row r="27" spans="1:9" x14ac:dyDescent="0.2">
      <c r="B27" s="12">
        <v>322</v>
      </c>
      <c r="C27" s="13" t="s">
        <v>20</v>
      </c>
      <c r="D27" s="90">
        <v>86336</v>
      </c>
      <c r="E27" s="90">
        <v>84113.58</v>
      </c>
      <c r="F27" s="5"/>
      <c r="G27" s="5"/>
    </row>
    <row r="28" spans="1:9" x14ac:dyDescent="0.2">
      <c r="B28" s="12">
        <v>323</v>
      </c>
      <c r="C28" s="13" t="s">
        <v>21</v>
      </c>
      <c r="D28" s="90">
        <v>102500</v>
      </c>
      <c r="E28" s="90">
        <v>98420</v>
      </c>
      <c r="F28" s="5"/>
      <c r="G28" s="5"/>
    </row>
    <row r="29" spans="1:9" x14ac:dyDescent="0.2">
      <c r="B29" s="12">
        <v>329</v>
      </c>
      <c r="C29" s="13" t="s">
        <v>74</v>
      </c>
      <c r="D29" s="90">
        <v>11300</v>
      </c>
      <c r="E29" s="90">
        <v>13300</v>
      </c>
      <c r="F29" s="5"/>
      <c r="G29" s="5"/>
    </row>
    <row r="30" spans="1:9" ht="15" x14ac:dyDescent="0.25">
      <c r="B30" s="15">
        <v>34</v>
      </c>
      <c r="C30" s="16" t="s">
        <v>75</v>
      </c>
      <c r="D30" s="89">
        <f>D31</f>
        <v>5000</v>
      </c>
      <c r="E30" s="89">
        <f>E31</f>
        <v>6000</v>
      </c>
      <c r="F30" s="10">
        <v>4200</v>
      </c>
      <c r="G30" s="10">
        <f>F30</f>
        <v>4200</v>
      </c>
    </row>
    <row r="31" spans="1:9" x14ac:dyDescent="0.2">
      <c r="B31" s="12">
        <v>343</v>
      </c>
      <c r="C31" s="13" t="s">
        <v>76</v>
      </c>
      <c r="D31" s="90">
        <v>5000</v>
      </c>
      <c r="E31" s="90">
        <v>6000</v>
      </c>
      <c r="F31" s="5"/>
      <c r="G31" s="5"/>
    </row>
    <row r="32" spans="1:9" x14ac:dyDescent="0.2">
      <c r="A32" s="23"/>
      <c r="D32" s="87"/>
      <c r="E32" s="87"/>
      <c r="F32" s="5"/>
      <c r="G32" s="5"/>
    </row>
    <row r="33" spans="1:7" x14ac:dyDescent="0.2">
      <c r="A33" s="8">
        <v>2101</v>
      </c>
      <c r="C33" s="5" t="s">
        <v>71</v>
      </c>
      <c r="D33" s="87"/>
      <c r="E33" s="87"/>
      <c r="F33" s="5"/>
      <c r="G33" s="5"/>
    </row>
    <row r="34" spans="1:7" x14ac:dyDescent="0.2">
      <c r="A34" s="5"/>
      <c r="C34" s="5" t="s">
        <v>70</v>
      </c>
      <c r="D34" s="87"/>
      <c r="E34" s="87"/>
      <c r="F34" s="5"/>
      <c r="G34" s="5"/>
    </row>
    <row r="35" spans="1:7" ht="15" x14ac:dyDescent="0.25">
      <c r="A35" s="8" t="s">
        <v>69</v>
      </c>
      <c r="B35" s="72"/>
      <c r="C35" s="73" t="s">
        <v>77</v>
      </c>
      <c r="D35" s="104"/>
      <c r="E35" s="91"/>
      <c r="F35" s="5"/>
      <c r="G35" s="5"/>
    </row>
    <row r="36" spans="1:7" ht="15" x14ac:dyDescent="0.25">
      <c r="B36" s="25">
        <v>3</v>
      </c>
      <c r="C36" s="26" t="s">
        <v>14</v>
      </c>
      <c r="D36" s="88">
        <f>D37+D39</f>
        <v>565007.13</v>
      </c>
      <c r="E36" s="88">
        <f>E37+E39</f>
        <v>467013.56</v>
      </c>
      <c r="F36" s="10">
        <f>SUM(F37:F39)</f>
        <v>558856.98</v>
      </c>
      <c r="G36" s="10">
        <f>F36</f>
        <v>558856.98</v>
      </c>
    </row>
    <row r="37" spans="1:7" ht="15" x14ac:dyDescent="0.25">
      <c r="B37" s="15">
        <v>32</v>
      </c>
      <c r="C37" s="16" t="s">
        <v>18</v>
      </c>
      <c r="D37" s="89">
        <f>SUM(D38:D38)</f>
        <v>8500</v>
      </c>
      <c r="E37" s="89">
        <f>SUM(E38:E38)</f>
        <v>8500</v>
      </c>
      <c r="F37" s="10">
        <f>D37</f>
        <v>8500</v>
      </c>
      <c r="G37" s="10">
        <f>F37</f>
        <v>8500</v>
      </c>
    </row>
    <row r="38" spans="1:7" x14ac:dyDescent="0.2">
      <c r="B38" s="12">
        <v>323</v>
      </c>
      <c r="C38" s="13" t="s">
        <v>21</v>
      </c>
      <c r="D38" s="90">
        <v>8500</v>
      </c>
      <c r="E38" s="90">
        <v>8500</v>
      </c>
      <c r="F38" s="5"/>
      <c r="G38" s="5"/>
    </row>
    <row r="39" spans="1:7" ht="15" x14ac:dyDescent="0.25">
      <c r="B39" s="15">
        <v>37</v>
      </c>
      <c r="C39" s="16" t="s">
        <v>78</v>
      </c>
      <c r="D39" s="89">
        <f>D40</f>
        <v>556507.13</v>
      </c>
      <c r="E39" s="89">
        <f>E40</f>
        <v>458513.56</v>
      </c>
      <c r="F39" s="10">
        <v>550356.98</v>
      </c>
      <c r="G39" s="10">
        <f>F39</f>
        <v>550356.98</v>
      </c>
    </row>
    <row r="40" spans="1:7" x14ac:dyDescent="0.2">
      <c r="B40" s="12">
        <v>372</v>
      </c>
      <c r="C40" s="13" t="s">
        <v>79</v>
      </c>
      <c r="D40" s="90">
        <v>556507.13</v>
      </c>
      <c r="E40" s="90">
        <v>458513.56</v>
      </c>
      <c r="F40" s="5"/>
      <c r="G40" s="5"/>
    </row>
    <row r="41" spans="1:7" x14ac:dyDescent="0.2">
      <c r="B41" s="24"/>
      <c r="C41" s="14"/>
      <c r="D41" s="92"/>
      <c r="E41" s="92"/>
      <c r="F41" s="5"/>
      <c r="G41" s="5"/>
    </row>
    <row r="42" spans="1:7" hidden="1" x14ac:dyDescent="0.2">
      <c r="A42" s="23">
        <v>2101</v>
      </c>
      <c r="B42" s="6"/>
      <c r="C42" s="5" t="s">
        <v>71</v>
      </c>
      <c r="D42" s="87"/>
      <c r="E42" s="87"/>
      <c r="F42" s="5"/>
      <c r="G42" s="5"/>
    </row>
    <row r="43" spans="1:7" hidden="1" x14ac:dyDescent="0.2">
      <c r="A43" s="8">
        <v>55291</v>
      </c>
      <c r="B43" s="6"/>
      <c r="C43" s="5" t="s">
        <v>108</v>
      </c>
      <c r="D43" s="87"/>
      <c r="E43" s="87"/>
      <c r="F43" s="5"/>
      <c r="G43" s="5"/>
    </row>
    <row r="44" spans="1:7" hidden="1" x14ac:dyDescent="0.2">
      <c r="A44" s="5" t="s">
        <v>121</v>
      </c>
      <c r="B44" s="6"/>
      <c r="C44" s="5" t="s">
        <v>122</v>
      </c>
      <c r="D44" s="87"/>
      <c r="E44" s="87"/>
      <c r="F44" s="5"/>
      <c r="G44" s="5"/>
    </row>
    <row r="45" spans="1:7" ht="15" hidden="1" x14ac:dyDescent="0.25">
      <c r="B45" s="25">
        <v>3</v>
      </c>
      <c r="C45" s="26" t="s">
        <v>14</v>
      </c>
      <c r="D45" s="88">
        <f>D46</f>
        <v>0</v>
      </c>
      <c r="E45" s="88">
        <f>E46</f>
        <v>0</v>
      </c>
      <c r="F45" s="5"/>
      <c r="G45" s="5"/>
    </row>
    <row r="46" spans="1:7" ht="15" hidden="1" x14ac:dyDescent="0.25">
      <c r="B46" s="15">
        <v>32</v>
      </c>
      <c r="C46" s="16" t="s">
        <v>18</v>
      </c>
      <c r="D46" s="89">
        <f>SUM(D47:D48)</f>
        <v>0</v>
      </c>
      <c r="E46" s="89">
        <f>SUM(E47:E48)</f>
        <v>0</v>
      </c>
      <c r="F46" s="5"/>
      <c r="G46" s="5"/>
    </row>
    <row r="47" spans="1:7" hidden="1" x14ac:dyDescent="0.2">
      <c r="B47" s="12">
        <v>323</v>
      </c>
      <c r="C47" s="13" t="s">
        <v>21</v>
      </c>
      <c r="D47" s="90"/>
      <c r="E47" s="90"/>
      <c r="F47" s="5"/>
      <c r="G47" s="5"/>
    </row>
    <row r="48" spans="1:7" hidden="1" x14ac:dyDescent="0.2">
      <c r="B48" s="12">
        <v>329</v>
      </c>
      <c r="C48" s="13" t="s">
        <v>74</v>
      </c>
      <c r="D48" s="90"/>
      <c r="E48" s="90"/>
      <c r="F48" s="5"/>
      <c r="G48" s="5"/>
    </row>
    <row r="49" spans="1:7" hidden="1" x14ac:dyDescent="0.2">
      <c r="B49" s="24"/>
      <c r="C49" s="14"/>
      <c r="D49" s="92"/>
      <c r="E49" s="92"/>
      <c r="F49" s="5"/>
      <c r="G49" s="5"/>
    </row>
    <row r="50" spans="1:7" x14ac:dyDescent="0.2">
      <c r="A50" s="23">
        <v>2102</v>
      </c>
      <c r="C50" s="5" t="s">
        <v>81</v>
      </c>
      <c r="D50" s="87"/>
      <c r="E50" s="87"/>
      <c r="F50" s="7"/>
      <c r="G50" s="5"/>
    </row>
    <row r="51" spans="1:7" x14ac:dyDescent="0.2">
      <c r="C51" s="5" t="s">
        <v>70</v>
      </c>
      <c r="D51" s="87"/>
      <c r="E51" s="87"/>
      <c r="F51" s="5"/>
      <c r="G51" s="5"/>
    </row>
    <row r="52" spans="1:7" x14ac:dyDescent="0.2">
      <c r="A52" s="5" t="s">
        <v>80</v>
      </c>
      <c r="C52" s="5" t="s">
        <v>82</v>
      </c>
      <c r="D52" s="87"/>
      <c r="E52" s="87"/>
      <c r="F52" s="5"/>
      <c r="G52" s="5"/>
    </row>
    <row r="53" spans="1:7" ht="15" x14ac:dyDescent="0.25">
      <c r="B53" s="25">
        <v>3</v>
      </c>
      <c r="C53" s="26" t="s">
        <v>14</v>
      </c>
      <c r="D53" s="88">
        <f>D54</f>
        <v>185086.64</v>
      </c>
      <c r="E53" s="88">
        <f>E54</f>
        <v>182026.39</v>
      </c>
      <c r="F53" s="10">
        <f>F54</f>
        <v>185850</v>
      </c>
      <c r="G53" s="10">
        <f>F53</f>
        <v>185850</v>
      </c>
    </row>
    <row r="54" spans="1:7" ht="15" x14ac:dyDescent="0.25">
      <c r="B54" s="15">
        <v>32</v>
      </c>
      <c r="C54" s="16" t="s">
        <v>18</v>
      </c>
      <c r="D54" s="89">
        <f>SUM(D55:D56)</f>
        <v>185086.64</v>
      </c>
      <c r="E54" s="89">
        <f>SUM(E55:E56)</f>
        <v>182026.39</v>
      </c>
      <c r="F54" s="10">
        <v>185850</v>
      </c>
      <c r="G54" s="10">
        <f>F54</f>
        <v>185850</v>
      </c>
    </row>
    <row r="55" spans="1:7" x14ac:dyDescent="0.2">
      <c r="B55" s="12">
        <v>322</v>
      </c>
      <c r="C55" s="13" t="s">
        <v>20</v>
      </c>
      <c r="D55" s="90">
        <v>173000</v>
      </c>
      <c r="E55" s="90">
        <v>171000</v>
      </c>
      <c r="F55" s="33"/>
      <c r="G55" s="33"/>
    </row>
    <row r="56" spans="1:7" x14ac:dyDescent="0.2">
      <c r="B56" s="12">
        <v>329</v>
      </c>
      <c r="C56" s="13" t="s">
        <v>83</v>
      </c>
      <c r="D56" s="90">
        <v>12086.64</v>
      </c>
      <c r="E56" s="90">
        <v>11026.39</v>
      </c>
      <c r="F56" s="33"/>
      <c r="G56" s="33"/>
    </row>
    <row r="57" spans="1:7" x14ac:dyDescent="0.2">
      <c r="B57" s="67"/>
      <c r="C57" s="68"/>
      <c r="D57" s="93"/>
      <c r="E57" s="93"/>
      <c r="F57" s="33"/>
      <c r="G57" s="33"/>
    </row>
    <row r="58" spans="1:7" hidden="1" x14ac:dyDescent="0.2">
      <c r="A58" s="23">
        <v>2401</v>
      </c>
      <c r="C58" s="5" t="s">
        <v>153</v>
      </c>
      <c r="D58" s="87"/>
      <c r="E58" s="87"/>
    </row>
    <row r="59" spans="1:7" hidden="1" x14ac:dyDescent="0.2">
      <c r="C59" s="5" t="s">
        <v>70</v>
      </c>
      <c r="D59" s="87"/>
      <c r="E59" s="87"/>
    </row>
    <row r="60" spans="1:7" hidden="1" x14ac:dyDescent="0.2">
      <c r="A60" s="5" t="s">
        <v>154</v>
      </c>
      <c r="C60" s="5" t="s">
        <v>155</v>
      </c>
      <c r="D60" s="87"/>
      <c r="E60" s="87"/>
    </row>
    <row r="61" spans="1:7" ht="15" hidden="1" x14ac:dyDescent="0.25">
      <c r="B61" s="25">
        <v>3</v>
      </c>
      <c r="C61" s="26" t="s">
        <v>14</v>
      </c>
      <c r="D61" s="88">
        <f>D62</f>
        <v>0</v>
      </c>
      <c r="E61" s="88">
        <f>E62</f>
        <v>0</v>
      </c>
    </row>
    <row r="62" spans="1:7" ht="15" hidden="1" x14ac:dyDescent="0.25">
      <c r="B62" s="15">
        <v>32</v>
      </c>
      <c r="C62" s="16" t="s">
        <v>18</v>
      </c>
      <c r="D62" s="89">
        <f>SUM(D63:D64)</f>
        <v>0</v>
      </c>
      <c r="E62" s="89">
        <f>SUM(E63:E64)</f>
        <v>0</v>
      </c>
    </row>
    <row r="63" spans="1:7" hidden="1" x14ac:dyDescent="0.2">
      <c r="B63" s="12">
        <v>323</v>
      </c>
      <c r="C63" s="13" t="s">
        <v>21</v>
      </c>
      <c r="D63" s="90"/>
      <c r="E63" s="90"/>
    </row>
    <row r="64" spans="1:7" hidden="1" x14ac:dyDescent="0.2">
      <c r="B64" s="24"/>
      <c r="C64" s="14"/>
      <c r="D64" s="92"/>
      <c r="E64" s="92"/>
    </row>
    <row r="65" spans="1:7" hidden="1" x14ac:dyDescent="0.2">
      <c r="A65" s="23">
        <v>2401</v>
      </c>
      <c r="C65" s="5" t="s">
        <v>153</v>
      </c>
      <c r="D65" s="87"/>
      <c r="E65" s="87"/>
    </row>
    <row r="66" spans="1:7" hidden="1" x14ac:dyDescent="0.2">
      <c r="C66" s="5" t="s">
        <v>70</v>
      </c>
      <c r="D66" s="87"/>
      <c r="E66" s="87"/>
    </row>
    <row r="67" spans="1:7" hidden="1" x14ac:dyDescent="0.2">
      <c r="A67" s="5" t="s">
        <v>150</v>
      </c>
      <c r="C67" s="5" t="s">
        <v>151</v>
      </c>
      <c r="D67" s="87"/>
      <c r="E67" s="87"/>
    </row>
    <row r="68" spans="1:7" ht="15" hidden="1" x14ac:dyDescent="0.25">
      <c r="B68" s="25">
        <v>3</v>
      </c>
      <c r="C68" s="26" t="s">
        <v>14</v>
      </c>
      <c r="D68" s="88">
        <f>D69</f>
        <v>0</v>
      </c>
      <c r="E68" s="88">
        <f>E69</f>
        <v>0</v>
      </c>
    </row>
    <row r="69" spans="1:7" ht="15" hidden="1" x14ac:dyDescent="0.25">
      <c r="B69" s="15">
        <v>32</v>
      </c>
      <c r="C69" s="16" t="s">
        <v>18</v>
      </c>
      <c r="D69" s="89">
        <f>SUM(D70:D71)</f>
        <v>0</v>
      </c>
      <c r="E69" s="89">
        <f>SUM(E70:E71)</f>
        <v>0</v>
      </c>
    </row>
    <row r="70" spans="1:7" hidden="1" x14ac:dyDescent="0.2">
      <c r="B70" s="12">
        <v>323</v>
      </c>
      <c r="C70" s="13" t="s">
        <v>21</v>
      </c>
      <c r="D70" s="90"/>
      <c r="E70" s="90"/>
    </row>
    <row r="71" spans="1:7" hidden="1" x14ac:dyDescent="0.2">
      <c r="B71" s="24"/>
      <c r="C71" s="14"/>
      <c r="D71" s="92"/>
      <c r="E71" s="92"/>
    </row>
    <row r="72" spans="1:7" x14ac:dyDescent="0.2">
      <c r="A72" s="8">
        <v>2301</v>
      </c>
      <c r="B72" s="24"/>
      <c r="C72" s="14" t="s">
        <v>86</v>
      </c>
      <c r="D72" s="92"/>
      <c r="E72" s="92"/>
    </row>
    <row r="73" spans="1:7" x14ac:dyDescent="0.2">
      <c r="B73" s="24"/>
      <c r="C73" s="14" t="s">
        <v>70</v>
      </c>
      <c r="D73" s="92"/>
      <c r="E73" s="92"/>
    </row>
    <row r="74" spans="1:7" ht="15" x14ac:dyDescent="0.25">
      <c r="A74" s="8" t="s">
        <v>132</v>
      </c>
      <c r="B74" s="58"/>
      <c r="C74" s="14" t="s">
        <v>117</v>
      </c>
      <c r="D74" s="94"/>
      <c r="E74" s="94"/>
    </row>
    <row r="75" spans="1:7" ht="15" x14ac:dyDescent="0.25">
      <c r="B75" s="70">
        <v>3.4</v>
      </c>
      <c r="C75" s="71" t="s">
        <v>169</v>
      </c>
      <c r="D75" s="95">
        <f>D76+D88</f>
        <v>7000</v>
      </c>
      <c r="E75" s="95">
        <f>E76+E88</f>
        <v>7000</v>
      </c>
    </row>
    <row r="76" spans="1:7" ht="15" x14ac:dyDescent="0.25">
      <c r="A76" s="23"/>
      <c r="B76" s="25">
        <v>3</v>
      </c>
      <c r="C76" s="26" t="s">
        <v>14</v>
      </c>
      <c r="D76" s="88">
        <f>D77</f>
        <v>2513.94</v>
      </c>
      <c r="E76" s="88">
        <f>E77</f>
        <v>2513.94</v>
      </c>
      <c r="F76" s="10">
        <f>F77</f>
        <v>7000</v>
      </c>
      <c r="G76" s="10">
        <f>F76</f>
        <v>7000</v>
      </c>
    </row>
    <row r="77" spans="1:7" ht="15" x14ac:dyDescent="0.25">
      <c r="B77" s="15">
        <v>32</v>
      </c>
      <c r="C77" s="16" t="s">
        <v>18</v>
      </c>
      <c r="D77" s="89">
        <f>D78</f>
        <v>2513.94</v>
      </c>
      <c r="E77" s="89">
        <f>E78</f>
        <v>2513.94</v>
      </c>
      <c r="F77" s="10">
        <v>7000</v>
      </c>
      <c r="G77" s="10">
        <f>F77</f>
        <v>7000</v>
      </c>
    </row>
    <row r="78" spans="1:7" x14ac:dyDescent="0.2">
      <c r="A78" s="5"/>
      <c r="B78" s="12">
        <v>329</v>
      </c>
      <c r="C78" s="13" t="s">
        <v>83</v>
      </c>
      <c r="D78" s="90">
        <v>2513.94</v>
      </c>
      <c r="E78" s="90">
        <v>2513.94</v>
      </c>
      <c r="F78" s="5"/>
      <c r="G78" s="5"/>
    </row>
    <row r="79" spans="1:7" ht="15" hidden="1" x14ac:dyDescent="0.25">
      <c r="B79" s="59"/>
      <c r="C79" s="60"/>
      <c r="D79" s="91"/>
      <c r="E79" s="91"/>
    </row>
    <row r="80" spans="1:7" ht="15" hidden="1" x14ac:dyDescent="0.25">
      <c r="A80" s="8">
        <v>2301</v>
      </c>
      <c r="B80" s="24"/>
      <c r="C80" s="14" t="s">
        <v>86</v>
      </c>
      <c r="D80" s="91"/>
      <c r="E80" s="91"/>
    </row>
    <row r="81" spans="1:5" ht="15" hidden="1" x14ac:dyDescent="0.25">
      <c r="B81" s="24"/>
      <c r="C81" s="14" t="s">
        <v>70</v>
      </c>
      <c r="D81" s="91"/>
      <c r="E81" s="91"/>
    </row>
    <row r="82" spans="1:5" ht="15" hidden="1" x14ac:dyDescent="0.25">
      <c r="A82" s="5" t="s">
        <v>101</v>
      </c>
      <c r="B82" s="58"/>
      <c r="C82" s="14" t="s">
        <v>115</v>
      </c>
      <c r="D82" s="91"/>
      <c r="E82" s="91"/>
    </row>
    <row r="83" spans="1:5" ht="15" hidden="1" x14ac:dyDescent="0.25">
      <c r="B83" s="26">
        <v>3</v>
      </c>
      <c r="C83" s="26" t="s">
        <v>14</v>
      </c>
      <c r="D83" s="88">
        <f>D84</f>
        <v>0</v>
      </c>
      <c r="E83" s="88">
        <f>E84</f>
        <v>0</v>
      </c>
    </row>
    <row r="84" spans="1:5" ht="15" hidden="1" x14ac:dyDescent="0.25">
      <c r="B84" s="16">
        <v>32</v>
      </c>
      <c r="C84" s="16" t="s">
        <v>18</v>
      </c>
      <c r="D84" s="89">
        <f>SUM(D85:D87)</f>
        <v>0</v>
      </c>
      <c r="E84" s="89">
        <f>SUM(E85:E87)</f>
        <v>0</v>
      </c>
    </row>
    <row r="85" spans="1:5" hidden="1" x14ac:dyDescent="0.2">
      <c r="B85" s="63">
        <v>321</v>
      </c>
      <c r="C85" s="64" t="s">
        <v>19</v>
      </c>
      <c r="D85" s="96"/>
      <c r="E85" s="96"/>
    </row>
    <row r="86" spans="1:5" hidden="1" x14ac:dyDescent="0.2">
      <c r="B86" s="12">
        <v>322</v>
      </c>
      <c r="C86" s="13" t="s">
        <v>20</v>
      </c>
      <c r="D86" s="90"/>
      <c r="E86" s="90"/>
    </row>
    <row r="87" spans="1:5" hidden="1" x14ac:dyDescent="0.2">
      <c r="B87" s="63">
        <v>323</v>
      </c>
      <c r="C87" s="64" t="s">
        <v>21</v>
      </c>
      <c r="D87" s="96"/>
      <c r="E87" s="96"/>
    </row>
    <row r="88" spans="1:5" ht="15" x14ac:dyDescent="0.25">
      <c r="B88" s="25">
        <v>4</v>
      </c>
      <c r="C88" s="26" t="s">
        <v>22</v>
      </c>
      <c r="D88" s="88">
        <f>D89</f>
        <v>4486.0600000000004</v>
      </c>
      <c r="E88" s="88">
        <f>E89</f>
        <v>4486.0600000000004</v>
      </c>
    </row>
    <row r="89" spans="1:5" ht="15" x14ac:dyDescent="0.25">
      <c r="B89" s="65">
        <v>42</v>
      </c>
      <c r="C89" s="66" t="s">
        <v>54</v>
      </c>
      <c r="D89" s="97">
        <f>D90</f>
        <v>4486.0600000000004</v>
      </c>
      <c r="E89" s="97">
        <f>E90</f>
        <v>4486.0600000000004</v>
      </c>
    </row>
    <row r="90" spans="1:5" x14ac:dyDescent="0.2">
      <c r="B90" s="63">
        <v>422</v>
      </c>
      <c r="C90" s="64" t="s">
        <v>118</v>
      </c>
      <c r="D90" s="96">
        <v>4486.0600000000004</v>
      </c>
      <c r="E90" s="96">
        <v>4486.0600000000004</v>
      </c>
    </row>
    <row r="91" spans="1:5" x14ac:dyDescent="0.2">
      <c r="B91" s="61"/>
      <c r="C91" s="62"/>
      <c r="D91" s="98"/>
      <c r="E91" s="98"/>
    </row>
    <row r="92" spans="1:5" x14ac:dyDescent="0.2">
      <c r="B92" s="24"/>
      <c r="C92" s="14" t="s">
        <v>70</v>
      </c>
      <c r="D92" s="92"/>
      <c r="E92" s="92"/>
    </row>
    <row r="93" spans="1:5" ht="15" x14ac:dyDescent="0.25">
      <c r="A93" s="5" t="s">
        <v>101</v>
      </c>
      <c r="B93" s="58"/>
      <c r="C93" s="14" t="s">
        <v>115</v>
      </c>
      <c r="D93" s="94"/>
      <c r="E93" s="94"/>
    </row>
    <row r="94" spans="1:5" ht="15" x14ac:dyDescent="0.25">
      <c r="A94" s="23"/>
      <c r="B94" s="25">
        <v>3</v>
      </c>
      <c r="C94" s="26" t="s">
        <v>14</v>
      </c>
      <c r="D94" s="88">
        <f>D95</f>
        <v>0</v>
      </c>
      <c r="E94" s="88">
        <f>E95</f>
        <v>436</v>
      </c>
    </row>
    <row r="95" spans="1:5" ht="15" x14ac:dyDescent="0.25">
      <c r="B95" s="15">
        <v>32</v>
      </c>
      <c r="C95" s="16" t="s">
        <v>18</v>
      </c>
      <c r="D95" s="89">
        <f>D96</f>
        <v>0</v>
      </c>
      <c r="E95" s="89">
        <f>E96</f>
        <v>436</v>
      </c>
    </row>
    <row r="96" spans="1:5" x14ac:dyDescent="0.2">
      <c r="A96" s="5"/>
      <c r="B96" s="12">
        <v>322</v>
      </c>
      <c r="C96" s="13" t="s">
        <v>20</v>
      </c>
      <c r="D96" s="90"/>
      <c r="E96" s="90">
        <v>436</v>
      </c>
    </row>
    <row r="97" spans="1:9" x14ac:dyDescent="0.2">
      <c r="A97" s="5"/>
      <c r="B97" s="24"/>
      <c r="C97" s="14"/>
      <c r="D97" s="92"/>
      <c r="E97" s="92"/>
    </row>
    <row r="98" spans="1:9" x14ac:dyDescent="0.2">
      <c r="A98" s="5"/>
      <c r="B98" s="24"/>
      <c r="C98" s="14"/>
      <c r="D98" s="92"/>
      <c r="E98" s="92"/>
    </row>
    <row r="99" spans="1:9" x14ac:dyDescent="0.2">
      <c r="A99" s="5"/>
      <c r="B99" s="24"/>
      <c r="C99" s="14"/>
      <c r="D99" s="92"/>
      <c r="E99" s="92"/>
    </row>
    <row r="100" spans="1:9" x14ac:dyDescent="0.2">
      <c r="B100" s="61"/>
      <c r="C100" s="62"/>
      <c r="D100" s="98"/>
      <c r="E100" s="98"/>
    </row>
    <row r="101" spans="1:9" ht="15" x14ac:dyDescent="0.25">
      <c r="A101" s="8">
        <v>2301</v>
      </c>
      <c r="B101" s="59"/>
      <c r="C101" s="62" t="s">
        <v>86</v>
      </c>
      <c r="D101" s="91"/>
      <c r="E101" s="91"/>
    </row>
    <row r="102" spans="1:9" x14ac:dyDescent="0.2">
      <c r="A102" s="8">
        <v>55291</v>
      </c>
      <c r="B102" s="61"/>
      <c r="C102" s="62" t="s">
        <v>108</v>
      </c>
      <c r="D102" s="98"/>
      <c r="E102" s="98"/>
    </row>
    <row r="103" spans="1:9" x14ac:dyDescent="0.2">
      <c r="A103" s="8" t="s">
        <v>84</v>
      </c>
      <c r="B103" s="61"/>
      <c r="C103" s="62" t="s">
        <v>46</v>
      </c>
      <c r="D103" s="98"/>
      <c r="E103" s="98"/>
    </row>
    <row r="104" spans="1:9" ht="15" x14ac:dyDescent="0.25">
      <c r="B104" s="25">
        <v>3</v>
      </c>
      <c r="C104" s="26" t="s">
        <v>14</v>
      </c>
      <c r="D104" s="88">
        <f>D105+D109</f>
        <v>330000</v>
      </c>
      <c r="E104" s="88">
        <f>E105+E109</f>
        <v>386274.55000000005</v>
      </c>
      <c r="F104" s="10">
        <f>SUM(F105:F109)</f>
        <v>330000</v>
      </c>
      <c r="G104" s="10">
        <f>F104</f>
        <v>330000</v>
      </c>
      <c r="I104" s="5"/>
    </row>
    <row r="105" spans="1:9" ht="15" x14ac:dyDescent="0.25">
      <c r="B105" s="65">
        <v>31</v>
      </c>
      <c r="C105" s="66" t="s">
        <v>15</v>
      </c>
      <c r="D105" s="97">
        <f>SUM(D106:D108)</f>
        <v>322500</v>
      </c>
      <c r="E105" s="97">
        <f>SUM(E106:E108)</f>
        <v>378766.27</v>
      </c>
      <c r="F105" s="10">
        <v>322500</v>
      </c>
      <c r="G105" s="10">
        <f>F105</f>
        <v>322500</v>
      </c>
      <c r="I105" s="5"/>
    </row>
    <row r="106" spans="1:9" x14ac:dyDescent="0.2">
      <c r="B106" s="63">
        <v>311</v>
      </c>
      <c r="C106" s="64" t="s">
        <v>85</v>
      </c>
      <c r="D106" s="96">
        <v>270098.21000000002</v>
      </c>
      <c r="E106" s="96">
        <v>318541.45</v>
      </c>
    </row>
    <row r="107" spans="1:9" s="33" customFormat="1" x14ac:dyDescent="0.2">
      <c r="A107" s="8"/>
      <c r="B107" s="63">
        <v>312</v>
      </c>
      <c r="C107" s="64" t="s">
        <v>99</v>
      </c>
      <c r="D107" s="96">
        <v>8500</v>
      </c>
      <c r="E107" s="96">
        <v>7500</v>
      </c>
    </row>
    <row r="108" spans="1:9" x14ac:dyDescent="0.2">
      <c r="A108" s="23"/>
      <c r="B108" s="63">
        <v>313</v>
      </c>
      <c r="C108" s="64" t="s">
        <v>17</v>
      </c>
      <c r="D108" s="96">
        <v>43901.79</v>
      </c>
      <c r="E108" s="96">
        <v>52724.82</v>
      </c>
    </row>
    <row r="109" spans="1:9" ht="15" x14ac:dyDescent="0.25">
      <c r="B109" s="65">
        <v>32</v>
      </c>
      <c r="C109" s="66" t="s">
        <v>18</v>
      </c>
      <c r="D109" s="97">
        <f>SUM(D110:D110)</f>
        <v>7500</v>
      </c>
      <c r="E109" s="97">
        <f>SUM(E110:E110)</f>
        <v>7508.28</v>
      </c>
      <c r="F109" s="10">
        <v>7500</v>
      </c>
      <c r="G109" s="10">
        <f>F109</f>
        <v>7500</v>
      </c>
    </row>
    <row r="110" spans="1:9" x14ac:dyDescent="0.2">
      <c r="A110" s="5"/>
      <c r="B110" s="63">
        <v>321</v>
      </c>
      <c r="C110" s="64" t="s">
        <v>19</v>
      </c>
      <c r="D110" s="96">
        <v>7500</v>
      </c>
      <c r="E110" s="96">
        <v>7508.28</v>
      </c>
    </row>
    <row r="111" spans="1:9" ht="15" x14ac:dyDescent="0.25">
      <c r="B111" s="59"/>
      <c r="C111" s="60"/>
      <c r="D111" s="91"/>
      <c r="E111" s="91"/>
    </row>
    <row r="112" spans="1:9" ht="15" x14ac:dyDescent="0.25">
      <c r="A112" s="8">
        <v>2301</v>
      </c>
      <c r="B112" s="59"/>
      <c r="C112" s="62" t="s">
        <v>86</v>
      </c>
      <c r="D112" s="91"/>
      <c r="E112" s="91"/>
    </row>
    <row r="113" spans="1:7" x14ac:dyDescent="0.2">
      <c r="A113" s="8">
        <v>55291</v>
      </c>
      <c r="B113" s="61"/>
      <c r="C113" s="62" t="s">
        <v>108</v>
      </c>
      <c r="D113" s="98"/>
      <c r="E113" s="98"/>
    </row>
    <row r="114" spans="1:7" x14ac:dyDescent="0.2">
      <c r="A114" s="5" t="s">
        <v>97</v>
      </c>
      <c r="B114" s="61"/>
      <c r="C114" s="62" t="s">
        <v>157</v>
      </c>
      <c r="D114" s="98"/>
      <c r="E114" s="98"/>
    </row>
    <row r="115" spans="1:7" ht="15" x14ac:dyDescent="0.25">
      <c r="B115" s="25">
        <v>3</v>
      </c>
      <c r="C115" s="26" t="s">
        <v>14</v>
      </c>
      <c r="D115" s="88">
        <f>D116</f>
        <v>5000</v>
      </c>
      <c r="E115" s="88">
        <f>E116</f>
        <v>5000</v>
      </c>
      <c r="F115" s="10">
        <f>F116</f>
        <v>5000</v>
      </c>
      <c r="G115" s="10">
        <f>F115</f>
        <v>5000</v>
      </c>
    </row>
    <row r="116" spans="1:7" ht="15" x14ac:dyDescent="0.25">
      <c r="B116" s="65">
        <v>32</v>
      </c>
      <c r="C116" s="66" t="s">
        <v>18</v>
      </c>
      <c r="D116" s="97">
        <f>SUM(D117:D117)</f>
        <v>5000</v>
      </c>
      <c r="E116" s="97">
        <f>SUM(E117:E117)</f>
        <v>5000</v>
      </c>
      <c r="F116" s="10">
        <v>5000</v>
      </c>
      <c r="G116" s="10">
        <f>F116</f>
        <v>5000</v>
      </c>
    </row>
    <row r="117" spans="1:7" x14ac:dyDescent="0.2">
      <c r="A117" s="23"/>
      <c r="B117" s="63">
        <v>323</v>
      </c>
      <c r="C117" s="64" t="s">
        <v>21</v>
      </c>
      <c r="D117" s="96">
        <v>5000</v>
      </c>
      <c r="E117" s="96">
        <v>5000</v>
      </c>
    </row>
    <row r="118" spans="1:7" ht="15" x14ac:dyDescent="0.25">
      <c r="B118" s="59"/>
      <c r="C118" s="60"/>
      <c r="D118" s="91"/>
      <c r="E118" s="91"/>
    </row>
    <row r="119" spans="1:7" ht="15" x14ac:dyDescent="0.25">
      <c r="A119" s="8">
        <v>2301</v>
      </c>
      <c r="B119" s="59"/>
      <c r="C119" s="62" t="s">
        <v>86</v>
      </c>
      <c r="D119" s="91"/>
      <c r="E119" s="91"/>
    </row>
    <row r="120" spans="1:7" x14ac:dyDescent="0.2">
      <c r="A120" s="8">
        <v>53082</v>
      </c>
      <c r="B120" s="61"/>
      <c r="C120" s="62" t="s">
        <v>213</v>
      </c>
      <c r="D120" s="98"/>
      <c r="E120" s="98"/>
    </row>
    <row r="121" spans="1:7" x14ac:dyDescent="0.2">
      <c r="A121" s="5" t="s">
        <v>214</v>
      </c>
      <c r="B121" s="61"/>
      <c r="C121" s="62" t="s">
        <v>215</v>
      </c>
      <c r="D121" s="98"/>
      <c r="E121" s="98"/>
    </row>
    <row r="122" spans="1:7" ht="15" x14ac:dyDescent="0.25">
      <c r="B122" s="25">
        <v>3</v>
      </c>
      <c r="C122" s="26" t="s">
        <v>14</v>
      </c>
      <c r="D122" s="88">
        <f>D123</f>
        <v>0</v>
      </c>
      <c r="E122" s="88">
        <f>E123</f>
        <v>30837.18</v>
      </c>
    </row>
    <row r="123" spans="1:7" ht="15" x14ac:dyDescent="0.25">
      <c r="B123" s="65">
        <v>32</v>
      </c>
      <c r="C123" s="66" t="s">
        <v>18</v>
      </c>
      <c r="D123" s="97">
        <f>SUM(D124:D124)</f>
        <v>0</v>
      </c>
      <c r="E123" s="97">
        <f>SUM(E124:E124)</f>
        <v>30837.18</v>
      </c>
    </row>
    <row r="124" spans="1:7" x14ac:dyDescent="0.2">
      <c r="A124" s="23"/>
      <c r="B124" s="12">
        <v>372</v>
      </c>
      <c r="C124" s="13" t="s">
        <v>79</v>
      </c>
      <c r="D124" s="96">
        <v>0</v>
      </c>
      <c r="E124" s="96">
        <v>30837.18</v>
      </c>
    </row>
    <row r="125" spans="1:7" ht="15" x14ac:dyDescent="0.25">
      <c r="B125" s="25">
        <v>4</v>
      </c>
      <c r="C125" s="26" t="s">
        <v>22</v>
      </c>
      <c r="D125" s="88">
        <f t="shared" ref="D125:E125" si="0">D126</f>
        <v>0</v>
      </c>
      <c r="E125" s="88">
        <f t="shared" si="0"/>
        <v>69505.509999999995</v>
      </c>
    </row>
    <row r="126" spans="1:7" ht="15" x14ac:dyDescent="0.25">
      <c r="B126" s="65">
        <v>42</v>
      </c>
      <c r="C126" s="66" t="s">
        <v>54</v>
      </c>
      <c r="D126" s="97">
        <f>SUM(D127:D128)</f>
        <v>0</v>
      </c>
      <c r="E126" s="97">
        <f>SUM(E127:E128)</f>
        <v>69505.509999999995</v>
      </c>
    </row>
    <row r="127" spans="1:7" x14ac:dyDescent="0.2">
      <c r="B127" s="63">
        <v>424</v>
      </c>
      <c r="C127" s="64" t="s">
        <v>48</v>
      </c>
      <c r="D127" s="96"/>
      <c r="E127" s="96">
        <v>69505.509999999995</v>
      </c>
    </row>
    <row r="128" spans="1:7" ht="15" x14ac:dyDescent="0.25">
      <c r="B128" s="59"/>
      <c r="C128" s="60"/>
      <c r="D128" s="91"/>
      <c r="E128" s="91"/>
    </row>
    <row r="129" spans="1:7" ht="15" x14ac:dyDescent="0.25">
      <c r="A129" s="8">
        <v>2301</v>
      </c>
      <c r="B129" s="59"/>
      <c r="C129" s="62" t="s">
        <v>86</v>
      </c>
      <c r="D129" s="91"/>
      <c r="E129" s="91"/>
    </row>
    <row r="130" spans="1:7" x14ac:dyDescent="0.2">
      <c r="A130" s="8">
        <v>55291</v>
      </c>
      <c r="B130" s="61"/>
      <c r="C130" s="62" t="s">
        <v>108</v>
      </c>
      <c r="D130" s="98"/>
      <c r="E130" s="98"/>
    </row>
    <row r="131" spans="1:7" x14ac:dyDescent="0.2">
      <c r="A131" s="8" t="s">
        <v>88</v>
      </c>
      <c r="B131" s="61"/>
      <c r="C131" s="62" t="s">
        <v>89</v>
      </c>
      <c r="D131" s="98"/>
      <c r="E131" s="98"/>
    </row>
    <row r="132" spans="1:7" ht="15" x14ac:dyDescent="0.25">
      <c r="B132" s="25">
        <v>3</v>
      </c>
      <c r="C132" s="26" t="s">
        <v>14</v>
      </c>
      <c r="D132" s="88">
        <f>D133</f>
        <v>4500</v>
      </c>
      <c r="E132" s="88">
        <f>E133</f>
        <v>4500</v>
      </c>
      <c r="F132" s="10">
        <f>F133</f>
        <v>4000</v>
      </c>
      <c r="G132" s="10">
        <f>F132</f>
        <v>4000</v>
      </c>
    </row>
    <row r="133" spans="1:7" ht="15" x14ac:dyDescent="0.25">
      <c r="B133" s="65">
        <v>32</v>
      </c>
      <c r="C133" s="66" t="s">
        <v>18</v>
      </c>
      <c r="D133" s="97">
        <f>SUM(D134:D134)</f>
        <v>4500</v>
      </c>
      <c r="E133" s="97">
        <f>SUM(E134:E134)</f>
        <v>4500</v>
      </c>
      <c r="F133" s="10">
        <v>4000</v>
      </c>
      <c r="G133" s="10">
        <f>F133</f>
        <v>4000</v>
      </c>
    </row>
    <row r="134" spans="1:7" x14ac:dyDescent="0.2">
      <c r="A134" s="23"/>
      <c r="B134" s="63">
        <v>329</v>
      </c>
      <c r="C134" s="64" t="s">
        <v>83</v>
      </c>
      <c r="D134" s="96">
        <v>4500</v>
      </c>
      <c r="E134" s="96">
        <v>4500</v>
      </c>
    </row>
    <row r="135" spans="1:7" x14ac:dyDescent="0.2">
      <c r="A135" s="23"/>
      <c r="B135" s="61"/>
      <c r="C135" s="62"/>
      <c r="D135" s="98"/>
      <c r="E135" s="98"/>
    </row>
    <row r="136" spans="1:7" x14ac:dyDescent="0.2">
      <c r="A136" s="8">
        <v>2301</v>
      </c>
      <c r="B136" s="61"/>
      <c r="C136" s="62" t="s">
        <v>86</v>
      </c>
      <c r="D136" s="98"/>
      <c r="E136" s="98"/>
    </row>
    <row r="137" spans="1:7" x14ac:dyDescent="0.2">
      <c r="A137" s="5">
        <v>55291</v>
      </c>
      <c r="B137" s="61"/>
      <c r="C137" s="62" t="s">
        <v>108</v>
      </c>
      <c r="D137" s="98"/>
      <c r="E137" s="98"/>
    </row>
    <row r="138" spans="1:7" ht="15" x14ac:dyDescent="0.25">
      <c r="A138" s="8" t="s">
        <v>90</v>
      </c>
      <c r="B138" s="59"/>
      <c r="C138" s="62" t="s">
        <v>91</v>
      </c>
      <c r="D138" s="91"/>
      <c r="E138" s="91"/>
    </row>
    <row r="139" spans="1:7" ht="15" x14ac:dyDescent="0.25">
      <c r="B139" s="25">
        <v>3</v>
      </c>
      <c r="C139" s="26" t="s">
        <v>14</v>
      </c>
      <c r="D139" s="88">
        <f>D140</f>
        <v>45000</v>
      </c>
      <c r="E139" s="88">
        <f>E140</f>
        <v>36991.08</v>
      </c>
      <c r="F139" s="10">
        <f>F140</f>
        <v>45000</v>
      </c>
      <c r="G139" s="10">
        <f>F139</f>
        <v>45000</v>
      </c>
    </row>
    <row r="140" spans="1:7" ht="15" x14ac:dyDescent="0.25">
      <c r="B140" s="65">
        <v>31</v>
      </c>
      <c r="C140" s="66" t="s">
        <v>15</v>
      </c>
      <c r="D140" s="97">
        <f>SUM(D141:D142)</f>
        <v>45000</v>
      </c>
      <c r="E140" s="97">
        <f>SUM(E141:E142)</f>
        <v>36991.08</v>
      </c>
      <c r="F140" s="10">
        <v>45000</v>
      </c>
      <c r="G140" s="10">
        <f>F140</f>
        <v>45000</v>
      </c>
    </row>
    <row r="141" spans="1:7" x14ac:dyDescent="0.2">
      <c r="B141" s="63">
        <v>311</v>
      </c>
      <c r="C141" s="64" t="s">
        <v>85</v>
      </c>
      <c r="D141" s="96">
        <v>38775</v>
      </c>
      <c r="E141" s="96">
        <v>32051.61</v>
      </c>
      <c r="F141" s="11"/>
    </row>
    <row r="142" spans="1:7" x14ac:dyDescent="0.2">
      <c r="B142" s="63">
        <v>313</v>
      </c>
      <c r="C142" s="64" t="s">
        <v>17</v>
      </c>
      <c r="D142" s="96">
        <v>6225</v>
      </c>
      <c r="E142" s="96">
        <v>4939.47</v>
      </c>
    </row>
    <row r="143" spans="1:7" ht="15" x14ac:dyDescent="0.25">
      <c r="B143" s="59"/>
      <c r="C143" s="60"/>
      <c r="D143" s="91"/>
      <c r="E143" s="91"/>
    </row>
    <row r="144" spans="1:7" x14ac:dyDescent="0.2">
      <c r="A144" s="8">
        <v>2301</v>
      </c>
      <c r="B144" s="61"/>
      <c r="C144" s="62" t="s">
        <v>86</v>
      </c>
      <c r="D144" s="98"/>
      <c r="E144" s="98"/>
    </row>
    <row r="145" spans="1:7" x14ac:dyDescent="0.2">
      <c r="A145" s="8">
        <v>55291</v>
      </c>
      <c r="B145" s="61"/>
      <c r="C145" s="62" t="s">
        <v>108</v>
      </c>
      <c r="D145" s="98"/>
      <c r="E145" s="98"/>
    </row>
    <row r="146" spans="1:7" x14ac:dyDescent="0.2">
      <c r="A146" s="23" t="s">
        <v>92</v>
      </c>
      <c r="B146" s="61"/>
      <c r="C146" s="62" t="s">
        <v>93</v>
      </c>
      <c r="D146" s="98"/>
      <c r="E146" s="98"/>
    </row>
    <row r="147" spans="1:7" ht="15" x14ac:dyDescent="0.25">
      <c r="B147" s="25">
        <v>3</v>
      </c>
      <c r="C147" s="26" t="s">
        <v>14</v>
      </c>
      <c r="D147" s="88">
        <f>D148</f>
        <v>70000</v>
      </c>
      <c r="E147" s="88">
        <f>E148</f>
        <v>70000</v>
      </c>
      <c r="F147" s="10">
        <f>F148</f>
        <v>70000</v>
      </c>
      <c r="G147" s="10">
        <f>F147</f>
        <v>70000</v>
      </c>
    </row>
    <row r="148" spans="1:7" ht="15" x14ac:dyDescent="0.25">
      <c r="A148" s="5"/>
      <c r="B148" s="65">
        <v>31</v>
      </c>
      <c r="C148" s="66" t="s">
        <v>15</v>
      </c>
      <c r="D148" s="97">
        <f>SUM(D149:D150)</f>
        <v>70000</v>
      </c>
      <c r="E148" s="97">
        <f>SUM(E149:E150)</f>
        <v>70000</v>
      </c>
      <c r="F148" s="10">
        <v>70000</v>
      </c>
      <c r="G148" s="10">
        <f>F148</f>
        <v>70000</v>
      </c>
    </row>
    <row r="149" spans="1:7" x14ac:dyDescent="0.2">
      <c r="B149" s="63">
        <v>311</v>
      </c>
      <c r="C149" s="64" t="s">
        <v>85</v>
      </c>
      <c r="D149" s="96">
        <v>60000</v>
      </c>
      <c r="E149" s="96">
        <v>60000</v>
      </c>
    </row>
    <row r="150" spans="1:7" x14ac:dyDescent="0.2">
      <c r="B150" s="63">
        <v>313</v>
      </c>
      <c r="C150" s="64" t="s">
        <v>17</v>
      </c>
      <c r="D150" s="96">
        <v>10000</v>
      </c>
      <c r="E150" s="96">
        <v>10000</v>
      </c>
    </row>
    <row r="151" spans="1:7" x14ac:dyDescent="0.2">
      <c r="B151" s="61"/>
      <c r="C151" s="62"/>
      <c r="D151" s="98"/>
      <c r="E151" s="98"/>
    </row>
    <row r="152" spans="1:7" x14ac:dyDescent="0.2">
      <c r="A152" s="8">
        <v>2301</v>
      </c>
      <c r="B152" s="61"/>
      <c r="C152" s="62" t="s">
        <v>86</v>
      </c>
      <c r="D152" s="98"/>
      <c r="E152" s="98"/>
    </row>
    <row r="153" spans="1:7" x14ac:dyDescent="0.2">
      <c r="A153" s="23">
        <v>55291</v>
      </c>
      <c r="B153" s="61"/>
      <c r="C153" s="62" t="s">
        <v>108</v>
      </c>
      <c r="D153" s="98"/>
      <c r="E153" s="98"/>
    </row>
    <row r="154" spans="1:7" x14ac:dyDescent="0.2">
      <c r="A154" s="8" t="s">
        <v>94</v>
      </c>
      <c r="B154" s="61"/>
      <c r="C154" s="62" t="s">
        <v>45</v>
      </c>
      <c r="D154" s="98"/>
      <c r="E154" s="98"/>
    </row>
    <row r="155" spans="1:7" ht="15" x14ac:dyDescent="0.25">
      <c r="A155" s="5"/>
      <c r="B155" s="25">
        <v>3</v>
      </c>
      <c r="C155" s="26" t="s">
        <v>14</v>
      </c>
      <c r="D155" s="88">
        <f>D156</f>
        <v>5000</v>
      </c>
      <c r="E155" s="88">
        <f>E156</f>
        <v>5000</v>
      </c>
      <c r="F155" s="10">
        <f>F156</f>
        <v>5000</v>
      </c>
      <c r="G155" s="10">
        <f>F155</f>
        <v>5000</v>
      </c>
    </row>
    <row r="156" spans="1:7" ht="15" x14ac:dyDescent="0.25">
      <c r="B156" s="65">
        <v>32</v>
      </c>
      <c r="C156" s="66" t="s">
        <v>18</v>
      </c>
      <c r="D156" s="97">
        <f>SUM(D157:D157)</f>
        <v>5000</v>
      </c>
      <c r="E156" s="97">
        <f>SUM(E157:E158)</f>
        <v>5000</v>
      </c>
      <c r="F156" s="10">
        <f>D156</f>
        <v>5000</v>
      </c>
      <c r="G156" s="10">
        <f>F156</f>
        <v>5000</v>
      </c>
    </row>
    <row r="157" spans="1:7" x14ac:dyDescent="0.2">
      <c r="B157" s="63">
        <v>323</v>
      </c>
      <c r="C157" s="64" t="s">
        <v>21</v>
      </c>
      <c r="D157" s="96">
        <v>5000</v>
      </c>
      <c r="E157" s="96">
        <v>4260</v>
      </c>
    </row>
    <row r="158" spans="1:7" x14ac:dyDescent="0.2">
      <c r="B158" s="63">
        <v>324</v>
      </c>
      <c r="C158" s="64" t="s">
        <v>168</v>
      </c>
      <c r="D158" s="96"/>
      <c r="E158" s="96">
        <v>740</v>
      </c>
    </row>
    <row r="159" spans="1:7" x14ac:dyDescent="0.2">
      <c r="B159" s="61"/>
      <c r="C159" s="62"/>
      <c r="D159" s="98"/>
      <c r="E159" s="98"/>
    </row>
    <row r="160" spans="1:7" x14ac:dyDescent="0.2">
      <c r="A160" s="8">
        <v>2301</v>
      </c>
      <c r="B160" s="61"/>
      <c r="C160" s="62" t="s">
        <v>86</v>
      </c>
      <c r="D160" s="98"/>
      <c r="E160" s="98"/>
    </row>
    <row r="161" spans="1:8" x14ac:dyDescent="0.2">
      <c r="A161" s="8">
        <v>55291</v>
      </c>
      <c r="B161" s="61"/>
      <c r="C161" s="62" t="s">
        <v>108</v>
      </c>
      <c r="D161" s="98"/>
      <c r="E161" s="98"/>
    </row>
    <row r="162" spans="1:8" ht="15" x14ac:dyDescent="0.25">
      <c r="A162" s="5" t="s">
        <v>160</v>
      </c>
      <c r="B162" s="59"/>
      <c r="C162" s="62" t="s">
        <v>161</v>
      </c>
      <c r="D162" s="91"/>
      <c r="E162" s="91"/>
    </row>
    <row r="163" spans="1:8" ht="15" x14ac:dyDescent="0.25">
      <c r="B163" s="25">
        <v>3</v>
      </c>
      <c r="C163" s="26" t="s">
        <v>14</v>
      </c>
      <c r="D163" s="88">
        <f>D164</f>
        <v>19840</v>
      </c>
      <c r="E163" s="88">
        <f>E164</f>
        <v>19840</v>
      </c>
      <c r="F163" s="10">
        <f>F164</f>
        <v>10000</v>
      </c>
      <c r="G163" s="10">
        <f>F163</f>
        <v>10000</v>
      </c>
    </row>
    <row r="164" spans="1:8" ht="15" x14ac:dyDescent="0.25">
      <c r="B164" s="65">
        <v>32</v>
      </c>
      <c r="C164" s="66" t="s">
        <v>18</v>
      </c>
      <c r="D164" s="97">
        <f>SUM(D165:D166)</f>
        <v>19840</v>
      </c>
      <c r="E164" s="97">
        <f>SUM(E165:E166)</f>
        <v>19840</v>
      </c>
      <c r="F164" s="10">
        <v>10000</v>
      </c>
      <c r="G164" s="10">
        <f>F164</f>
        <v>10000</v>
      </c>
    </row>
    <row r="165" spans="1:8" x14ac:dyDescent="0.2">
      <c r="A165" s="23"/>
      <c r="B165" s="63">
        <v>321</v>
      </c>
      <c r="C165" s="64" t="s">
        <v>19</v>
      </c>
      <c r="D165" s="96">
        <v>0</v>
      </c>
      <c r="E165" s="96">
        <v>0</v>
      </c>
    </row>
    <row r="166" spans="1:8" x14ac:dyDescent="0.2">
      <c r="A166" s="23"/>
      <c r="B166" s="63">
        <v>324</v>
      </c>
      <c r="C166" s="64" t="s">
        <v>168</v>
      </c>
      <c r="D166" s="96">
        <v>19840</v>
      </c>
      <c r="E166" s="96">
        <v>19840</v>
      </c>
      <c r="H166" s="5" t="s">
        <v>175</v>
      </c>
    </row>
    <row r="167" spans="1:8" x14ac:dyDescent="0.2">
      <c r="A167" s="23"/>
      <c r="B167" s="61"/>
      <c r="C167" s="62"/>
      <c r="D167" s="98"/>
      <c r="E167" s="98"/>
      <c r="H167" s="5"/>
    </row>
    <row r="168" spans="1:8" x14ac:dyDescent="0.2">
      <c r="A168" s="23"/>
      <c r="B168" s="61"/>
      <c r="C168" s="62"/>
      <c r="D168" s="98"/>
      <c r="E168" s="98"/>
      <c r="H168" s="5"/>
    </row>
    <row r="169" spans="1:8" x14ac:dyDescent="0.2">
      <c r="A169" s="23"/>
      <c r="B169" s="61"/>
      <c r="C169" s="62"/>
      <c r="D169" s="98"/>
      <c r="E169" s="98"/>
      <c r="H169" s="5"/>
    </row>
    <row r="170" spans="1:8" x14ac:dyDescent="0.2">
      <c r="B170" s="61"/>
      <c r="C170" s="62"/>
      <c r="D170" s="98"/>
      <c r="E170" s="98"/>
    </row>
    <row r="171" spans="1:8" x14ac:dyDescent="0.2">
      <c r="A171" s="8">
        <v>2301</v>
      </c>
      <c r="B171" s="61"/>
      <c r="C171" s="62" t="s">
        <v>86</v>
      </c>
      <c r="D171" s="98"/>
      <c r="E171" s="98"/>
    </row>
    <row r="172" spans="1:8" x14ac:dyDescent="0.2">
      <c r="A172" s="8">
        <v>55291</v>
      </c>
      <c r="B172" s="61"/>
      <c r="C172" s="62" t="s">
        <v>108</v>
      </c>
      <c r="D172" s="98"/>
      <c r="E172" s="98"/>
    </row>
    <row r="173" spans="1:8" ht="15" x14ac:dyDescent="0.25">
      <c r="A173" s="8" t="s">
        <v>104</v>
      </c>
      <c r="B173" s="59"/>
      <c r="C173" s="62" t="s">
        <v>103</v>
      </c>
      <c r="D173" s="91"/>
      <c r="E173" s="91"/>
    </row>
    <row r="174" spans="1:8" ht="15" x14ac:dyDescent="0.25">
      <c r="B174" s="25">
        <v>3</v>
      </c>
      <c r="C174" s="26" t="s">
        <v>14</v>
      </c>
      <c r="D174" s="88">
        <f>D175</f>
        <v>5000</v>
      </c>
      <c r="E174" s="88">
        <f>E175</f>
        <v>5000</v>
      </c>
      <c r="F174" s="10">
        <f>F175</f>
        <v>5000</v>
      </c>
      <c r="G174" s="10">
        <f>F174</f>
        <v>5000</v>
      </c>
    </row>
    <row r="175" spans="1:8" ht="15" x14ac:dyDescent="0.25">
      <c r="B175" s="65">
        <v>32</v>
      </c>
      <c r="C175" s="66" t="s">
        <v>18</v>
      </c>
      <c r="D175" s="97">
        <f>SUM(D177:D177)</f>
        <v>5000</v>
      </c>
      <c r="E175" s="97">
        <f>SUM(E176:E177)</f>
        <v>5000</v>
      </c>
      <c r="F175" s="10">
        <f>D175</f>
        <v>5000</v>
      </c>
      <c r="G175" s="10">
        <f>F175</f>
        <v>5000</v>
      </c>
    </row>
    <row r="176" spans="1:8" ht="15" x14ac:dyDescent="0.25">
      <c r="B176" s="63">
        <v>323</v>
      </c>
      <c r="C176" s="64" t="s">
        <v>21</v>
      </c>
      <c r="D176" s="97"/>
      <c r="E176" s="96">
        <v>2400</v>
      </c>
      <c r="F176" s="10"/>
      <c r="G176" s="10"/>
    </row>
    <row r="177" spans="1:7" x14ac:dyDescent="0.2">
      <c r="A177" s="23"/>
      <c r="B177" s="63">
        <v>329</v>
      </c>
      <c r="C177" s="64" t="s">
        <v>83</v>
      </c>
      <c r="D177" s="96">
        <v>5000</v>
      </c>
      <c r="E177" s="96">
        <v>2600</v>
      </c>
    </row>
    <row r="178" spans="1:7" x14ac:dyDescent="0.2">
      <c r="A178" s="23"/>
      <c r="B178" s="61"/>
      <c r="C178" s="62"/>
      <c r="D178" s="98"/>
      <c r="E178" s="98"/>
    </row>
    <row r="179" spans="1:7" x14ac:dyDescent="0.2">
      <c r="A179" s="8">
        <v>53083</v>
      </c>
      <c r="B179" s="61"/>
      <c r="C179" s="62" t="s">
        <v>208</v>
      </c>
      <c r="D179" s="98"/>
      <c r="E179" s="98"/>
    </row>
    <row r="180" spans="1:7" ht="15" x14ac:dyDescent="0.25">
      <c r="A180" s="5" t="s">
        <v>160</v>
      </c>
      <c r="B180" s="59"/>
      <c r="C180" s="62" t="s">
        <v>161</v>
      </c>
      <c r="D180" s="91"/>
      <c r="E180" s="91"/>
    </row>
    <row r="181" spans="1:7" ht="15" x14ac:dyDescent="0.25">
      <c r="B181" s="25">
        <v>3</v>
      </c>
      <c r="C181" s="26" t="s">
        <v>14</v>
      </c>
      <c r="D181" s="88">
        <f>D182</f>
        <v>0</v>
      </c>
      <c r="E181" s="88">
        <f>E182</f>
        <v>4500</v>
      </c>
      <c r="F181" s="10"/>
      <c r="G181" s="10"/>
    </row>
    <row r="182" spans="1:7" ht="15" x14ac:dyDescent="0.25">
      <c r="B182" s="65">
        <v>32</v>
      </c>
      <c r="C182" s="66" t="s">
        <v>18</v>
      </c>
      <c r="D182" s="97">
        <f>SUM(D183:D184)</f>
        <v>0</v>
      </c>
      <c r="E182" s="97">
        <f>SUM(E183:E184)</f>
        <v>4500</v>
      </c>
      <c r="F182" s="10"/>
      <c r="G182" s="10"/>
    </row>
    <row r="183" spans="1:7" x14ac:dyDescent="0.2">
      <c r="A183" s="23"/>
      <c r="B183" s="63">
        <v>321</v>
      </c>
      <c r="C183" s="64" t="s">
        <v>19</v>
      </c>
      <c r="D183" s="96">
        <v>0</v>
      </c>
      <c r="E183" s="96">
        <v>4500</v>
      </c>
    </row>
    <row r="184" spans="1:7" x14ac:dyDescent="0.2">
      <c r="A184" s="23"/>
      <c r="B184" s="61"/>
      <c r="C184" s="62"/>
      <c r="D184" s="98"/>
      <c r="E184" s="98"/>
    </row>
    <row r="185" spans="1:7" x14ac:dyDescent="0.2">
      <c r="A185" s="8">
        <v>11001</v>
      </c>
      <c r="B185" s="61"/>
      <c r="C185" s="62" t="s">
        <v>209</v>
      </c>
      <c r="D185" s="98"/>
      <c r="E185" s="98"/>
    </row>
    <row r="186" spans="1:7" x14ac:dyDescent="0.2">
      <c r="A186" s="5" t="s">
        <v>146</v>
      </c>
      <c r="B186" s="61"/>
      <c r="C186" s="62" t="s">
        <v>158</v>
      </c>
      <c r="D186" s="98"/>
      <c r="E186" s="98"/>
    </row>
    <row r="187" spans="1:7" ht="15" x14ac:dyDescent="0.25">
      <c r="B187" s="25">
        <v>4</v>
      </c>
      <c r="C187" s="26" t="s">
        <v>22</v>
      </c>
      <c r="D187" s="88">
        <f t="shared" ref="D187:E187" si="1">D188</f>
        <v>0</v>
      </c>
      <c r="E187" s="88">
        <f t="shared" si="1"/>
        <v>3000</v>
      </c>
      <c r="F187" s="10"/>
      <c r="G187" s="10"/>
    </row>
    <row r="188" spans="1:7" ht="15" x14ac:dyDescent="0.25">
      <c r="B188" s="65">
        <v>42</v>
      </c>
      <c r="C188" s="66" t="s">
        <v>54</v>
      </c>
      <c r="D188" s="97">
        <f>SUM(D189:D190)</f>
        <v>0</v>
      </c>
      <c r="E188" s="97">
        <f>SUM(E189:E190)</f>
        <v>3000</v>
      </c>
      <c r="F188" s="10"/>
      <c r="G188" s="10"/>
    </row>
    <row r="189" spans="1:7" x14ac:dyDescent="0.2">
      <c r="B189" s="63">
        <v>424</v>
      </c>
      <c r="C189" s="64" t="s">
        <v>48</v>
      </c>
      <c r="D189" s="96"/>
      <c r="E189" s="96">
        <v>3000</v>
      </c>
    </row>
    <row r="190" spans="1:7" x14ac:dyDescent="0.2">
      <c r="A190" s="23"/>
      <c r="B190" s="61"/>
      <c r="C190" s="62"/>
      <c r="D190" s="98"/>
      <c r="E190" s="98"/>
    </row>
    <row r="191" spans="1:7" x14ac:dyDescent="0.2">
      <c r="A191" s="8">
        <v>55291</v>
      </c>
      <c r="B191" s="61"/>
      <c r="C191" s="62" t="s">
        <v>108</v>
      </c>
      <c r="D191" s="98"/>
      <c r="E191" s="98"/>
    </row>
    <row r="192" spans="1:7" x14ac:dyDescent="0.2">
      <c r="A192" s="5" t="s">
        <v>146</v>
      </c>
      <c r="B192" s="61"/>
      <c r="C192" s="62" t="s">
        <v>158</v>
      </c>
      <c r="D192" s="98"/>
      <c r="E192" s="98"/>
    </row>
    <row r="193" spans="1:8" ht="15" x14ac:dyDescent="0.25">
      <c r="B193" s="25">
        <v>4</v>
      </c>
      <c r="C193" s="26" t="s">
        <v>22</v>
      </c>
      <c r="D193" s="88">
        <f t="shared" ref="D193:E193" si="2">D194</f>
        <v>15000</v>
      </c>
      <c r="E193" s="88">
        <f t="shared" si="2"/>
        <v>15000</v>
      </c>
      <c r="F193" s="10">
        <f>F194</f>
        <v>10000</v>
      </c>
      <c r="G193" s="10">
        <f>F193</f>
        <v>10000</v>
      </c>
    </row>
    <row r="194" spans="1:8" ht="15" x14ac:dyDescent="0.25">
      <c r="B194" s="65">
        <v>42</v>
      </c>
      <c r="C194" s="66" t="s">
        <v>54</v>
      </c>
      <c r="D194" s="97">
        <f>SUM(D195:D196)</f>
        <v>15000</v>
      </c>
      <c r="E194" s="97">
        <f>SUM(E195:E196)</f>
        <v>15000</v>
      </c>
      <c r="F194" s="10">
        <v>10000</v>
      </c>
      <c r="G194" s="10">
        <f>F194</f>
        <v>10000</v>
      </c>
    </row>
    <row r="195" spans="1:8" x14ac:dyDescent="0.2">
      <c r="B195" s="63">
        <v>424</v>
      </c>
      <c r="C195" s="64" t="s">
        <v>48</v>
      </c>
      <c r="D195" s="96">
        <v>15000</v>
      </c>
      <c r="E195" s="96">
        <v>15000</v>
      </c>
    </row>
    <row r="196" spans="1:8" x14ac:dyDescent="0.2">
      <c r="A196" s="23"/>
      <c r="B196" s="61"/>
      <c r="C196" s="62"/>
      <c r="D196" s="98"/>
      <c r="E196" s="98"/>
    </row>
    <row r="197" spans="1:8" x14ac:dyDescent="0.2">
      <c r="A197" s="5">
        <v>53082</v>
      </c>
      <c r="B197" s="61"/>
      <c r="C197" s="62" t="s">
        <v>213</v>
      </c>
      <c r="D197" s="98"/>
      <c r="E197" s="98"/>
    </row>
    <row r="198" spans="1:8" x14ac:dyDescent="0.2">
      <c r="A198" s="5" t="s">
        <v>146</v>
      </c>
      <c r="B198" s="61"/>
      <c r="C198" s="62" t="s">
        <v>158</v>
      </c>
      <c r="D198" s="98"/>
      <c r="E198" s="98"/>
    </row>
    <row r="199" spans="1:8" ht="15" x14ac:dyDescent="0.25">
      <c r="B199" s="25">
        <v>4</v>
      </c>
      <c r="C199" s="26" t="s">
        <v>22</v>
      </c>
      <c r="D199" s="88">
        <f t="shared" ref="D199:E199" si="3">D200</f>
        <v>3000</v>
      </c>
      <c r="E199" s="88">
        <f t="shared" si="3"/>
        <v>3000</v>
      </c>
      <c r="F199" s="10">
        <f>F200</f>
        <v>2000</v>
      </c>
      <c r="G199" s="10">
        <f>F199</f>
        <v>2000</v>
      </c>
    </row>
    <row r="200" spans="1:8" ht="15" x14ac:dyDescent="0.25">
      <c r="B200" s="65">
        <v>42</v>
      </c>
      <c r="C200" s="66" t="s">
        <v>54</v>
      </c>
      <c r="D200" s="97">
        <f>SUM(D201:D203)</f>
        <v>3000</v>
      </c>
      <c r="E200" s="97">
        <f>SUM(E201:E203)</f>
        <v>3000</v>
      </c>
      <c r="F200" s="10">
        <v>2000</v>
      </c>
      <c r="G200" s="10">
        <f>F200</f>
        <v>2000</v>
      </c>
    </row>
    <row r="201" spans="1:8" x14ac:dyDescent="0.2">
      <c r="B201" s="63">
        <v>424</v>
      </c>
      <c r="C201" s="64" t="s">
        <v>48</v>
      </c>
      <c r="D201" s="96">
        <v>3000</v>
      </c>
      <c r="E201" s="96">
        <v>3000</v>
      </c>
    </row>
    <row r="202" spans="1:8" x14ac:dyDescent="0.2">
      <c r="B202" s="61"/>
      <c r="C202" s="62"/>
      <c r="D202" s="98"/>
      <c r="E202" s="98"/>
    </row>
    <row r="203" spans="1:8" hidden="1" x14ac:dyDescent="0.2">
      <c r="A203" s="8">
        <v>55291</v>
      </c>
      <c r="B203" s="61"/>
      <c r="C203" s="62" t="s">
        <v>108</v>
      </c>
      <c r="D203" s="98"/>
      <c r="E203" s="98"/>
    </row>
    <row r="204" spans="1:8" hidden="1" x14ac:dyDescent="0.2">
      <c r="A204" s="5" t="s">
        <v>127</v>
      </c>
      <c r="B204" s="61"/>
      <c r="C204" s="62" t="s">
        <v>128</v>
      </c>
      <c r="D204" s="98"/>
      <c r="E204" s="98"/>
    </row>
    <row r="205" spans="1:8" ht="15" hidden="1" x14ac:dyDescent="0.25">
      <c r="B205" s="25">
        <v>4</v>
      </c>
      <c r="C205" s="26" t="s">
        <v>22</v>
      </c>
      <c r="D205" s="88">
        <f t="shared" ref="D205:E205" si="4">D206</f>
        <v>0</v>
      </c>
      <c r="E205" s="88">
        <f t="shared" si="4"/>
        <v>0</v>
      </c>
      <c r="F205" s="10"/>
      <c r="G205" s="10"/>
    </row>
    <row r="206" spans="1:8" ht="15" hidden="1" x14ac:dyDescent="0.25">
      <c r="B206" s="65">
        <v>42</v>
      </c>
      <c r="C206" s="66" t="s">
        <v>54</v>
      </c>
      <c r="D206" s="97">
        <f>SUM(D207:D208)</f>
        <v>0</v>
      </c>
      <c r="E206" s="97">
        <f>SUM(E207:E208)</f>
        <v>0</v>
      </c>
      <c r="F206" s="10"/>
      <c r="G206" s="10"/>
      <c r="H206" s="5" t="s">
        <v>144</v>
      </c>
    </row>
    <row r="207" spans="1:8" hidden="1" x14ac:dyDescent="0.2">
      <c r="B207" s="63">
        <v>422</v>
      </c>
      <c r="C207" s="64" t="s">
        <v>118</v>
      </c>
      <c r="D207" s="96"/>
      <c r="E207" s="96"/>
      <c r="H207" s="5" t="s">
        <v>145</v>
      </c>
    </row>
    <row r="208" spans="1:8" hidden="1" x14ac:dyDescent="0.2">
      <c r="B208" s="61"/>
      <c r="C208" s="62"/>
      <c r="D208" s="98"/>
      <c r="E208" s="98"/>
    </row>
    <row r="209" spans="1:8" hidden="1" x14ac:dyDescent="0.2">
      <c r="A209" s="23">
        <v>2405</v>
      </c>
      <c r="B209" s="61"/>
      <c r="C209" s="62" t="s">
        <v>130</v>
      </c>
      <c r="D209" s="98"/>
      <c r="E209" s="98"/>
    </row>
    <row r="210" spans="1:8" hidden="1" x14ac:dyDescent="0.2">
      <c r="A210" s="8">
        <v>62300</v>
      </c>
      <c r="B210" s="61"/>
      <c r="C210" s="62" t="s">
        <v>129</v>
      </c>
      <c r="D210" s="98"/>
      <c r="E210" s="98"/>
    </row>
    <row r="211" spans="1:8" hidden="1" x14ac:dyDescent="0.2">
      <c r="A211" s="5" t="s">
        <v>127</v>
      </c>
      <c r="B211" s="61"/>
      <c r="C211" s="62" t="s">
        <v>128</v>
      </c>
      <c r="D211" s="98"/>
      <c r="E211" s="98"/>
    </row>
    <row r="212" spans="1:8" ht="15" hidden="1" x14ac:dyDescent="0.25">
      <c r="B212" s="25">
        <v>4</v>
      </c>
      <c r="C212" s="26" t="s">
        <v>22</v>
      </c>
      <c r="D212" s="88">
        <f t="shared" ref="D212:E212" si="5">D213</f>
        <v>0</v>
      </c>
      <c r="E212" s="88">
        <f t="shared" si="5"/>
        <v>0</v>
      </c>
    </row>
    <row r="213" spans="1:8" ht="15" hidden="1" x14ac:dyDescent="0.25">
      <c r="B213" s="65">
        <v>42</v>
      </c>
      <c r="C213" s="66" t="s">
        <v>54</v>
      </c>
      <c r="D213" s="97">
        <f>SUM(D214:D214)</f>
        <v>0</v>
      </c>
      <c r="E213" s="97">
        <f>SUM(E214:E214)</f>
        <v>0</v>
      </c>
    </row>
    <row r="214" spans="1:8" hidden="1" x14ac:dyDescent="0.2">
      <c r="B214" s="63">
        <v>422</v>
      </c>
      <c r="C214" s="64" t="s">
        <v>118</v>
      </c>
      <c r="D214" s="96"/>
      <c r="E214" s="96"/>
    </row>
    <row r="215" spans="1:8" hidden="1" x14ac:dyDescent="0.2">
      <c r="B215" s="61"/>
      <c r="C215" s="62"/>
      <c r="D215" s="98"/>
      <c r="E215" s="98"/>
    </row>
    <row r="216" spans="1:8" hidden="1" x14ac:dyDescent="0.2">
      <c r="A216" s="8">
        <v>55291</v>
      </c>
      <c r="B216" s="61"/>
      <c r="C216" s="62" t="s">
        <v>108</v>
      </c>
      <c r="D216" s="98"/>
      <c r="E216" s="98"/>
    </row>
    <row r="217" spans="1:8" hidden="1" x14ac:dyDescent="0.2">
      <c r="A217" s="5" t="s">
        <v>135</v>
      </c>
      <c r="B217" s="61"/>
      <c r="C217" s="62" t="s">
        <v>152</v>
      </c>
      <c r="D217" s="98"/>
      <c r="E217" s="98"/>
    </row>
    <row r="218" spans="1:8" ht="15" hidden="1" x14ac:dyDescent="0.25">
      <c r="B218" s="25">
        <v>4</v>
      </c>
      <c r="C218" s="26" t="s">
        <v>22</v>
      </c>
      <c r="D218" s="88">
        <f t="shared" ref="D218:E218" si="6">D219</f>
        <v>0</v>
      </c>
      <c r="E218" s="88">
        <f t="shared" si="6"/>
        <v>0</v>
      </c>
    </row>
    <row r="219" spans="1:8" ht="15" hidden="1" x14ac:dyDescent="0.25">
      <c r="B219" s="65">
        <v>42</v>
      </c>
      <c r="C219" s="66" t="s">
        <v>54</v>
      </c>
      <c r="D219" s="97">
        <f>SUM(D220:D221)</f>
        <v>0</v>
      </c>
      <c r="E219" s="97">
        <f>SUM(E220:E221)</f>
        <v>0</v>
      </c>
    </row>
    <row r="220" spans="1:8" hidden="1" x14ac:dyDescent="0.2">
      <c r="B220" s="63">
        <v>422</v>
      </c>
      <c r="C220" s="64" t="s">
        <v>118</v>
      </c>
      <c r="D220" s="96"/>
      <c r="E220" s="96"/>
      <c r="H220" s="5" t="s">
        <v>156</v>
      </c>
    </row>
    <row r="221" spans="1:8" hidden="1" x14ac:dyDescent="0.2">
      <c r="B221" s="61"/>
      <c r="C221" s="62"/>
      <c r="D221" s="98"/>
      <c r="E221" s="98"/>
    </row>
    <row r="222" spans="1:8" hidden="1" x14ac:dyDescent="0.2">
      <c r="B222" s="61"/>
      <c r="C222" s="62"/>
      <c r="D222" s="98"/>
      <c r="E222" s="98"/>
    </row>
    <row r="223" spans="1:8" hidden="1" x14ac:dyDescent="0.2">
      <c r="A223" s="8">
        <v>53080</v>
      </c>
      <c r="B223" s="61"/>
      <c r="C223" s="62" t="s">
        <v>147</v>
      </c>
      <c r="D223" s="98"/>
      <c r="E223" s="98"/>
    </row>
    <row r="224" spans="1:8" hidden="1" x14ac:dyDescent="0.2">
      <c r="A224" s="5" t="s">
        <v>135</v>
      </c>
      <c r="B224" s="61"/>
      <c r="C224" s="62" t="s">
        <v>152</v>
      </c>
      <c r="D224" s="98"/>
      <c r="E224" s="98"/>
    </row>
    <row r="225" spans="1:9" ht="15" hidden="1" x14ac:dyDescent="0.25">
      <c r="B225" s="25">
        <v>4</v>
      </c>
      <c r="C225" s="26" t="s">
        <v>22</v>
      </c>
      <c r="D225" s="88">
        <f t="shared" ref="D225:E225" si="7">D226</f>
        <v>0</v>
      </c>
      <c r="E225" s="88">
        <f t="shared" si="7"/>
        <v>0</v>
      </c>
    </row>
    <row r="226" spans="1:9" ht="15" hidden="1" x14ac:dyDescent="0.25">
      <c r="B226" s="65">
        <v>42</v>
      </c>
      <c r="C226" s="66" t="s">
        <v>54</v>
      </c>
      <c r="D226" s="97">
        <f>SUM(D227:D228)</f>
        <v>0</v>
      </c>
      <c r="E226" s="97">
        <f>SUM(E227:E228)</f>
        <v>0</v>
      </c>
    </row>
    <row r="227" spans="1:9" hidden="1" x14ac:dyDescent="0.2">
      <c r="B227" s="63">
        <v>422</v>
      </c>
      <c r="C227" s="64" t="s">
        <v>118</v>
      </c>
      <c r="D227" s="96"/>
      <c r="E227" s="96"/>
    </row>
    <row r="228" spans="1:9" hidden="1" x14ac:dyDescent="0.2">
      <c r="B228" s="61"/>
      <c r="C228" s="62"/>
      <c r="D228" s="98"/>
      <c r="E228" s="98"/>
    </row>
    <row r="229" spans="1:9" x14ac:dyDescent="0.2">
      <c r="A229" s="23">
        <v>2301</v>
      </c>
      <c r="B229" s="61"/>
      <c r="C229" s="62" t="s">
        <v>86</v>
      </c>
      <c r="D229" s="98"/>
      <c r="E229" s="98"/>
    </row>
    <row r="230" spans="1:9" x14ac:dyDescent="0.2">
      <c r="A230" s="8">
        <v>55291</v>
      </c>
      <c r="B230" s="61"/>
      <c r="C230" s="62" t="s">
        <v>108</v>
      </c>
      <c r="D230" s="98"/>
      <c r="E230" s="98"/>
    </row>
    <row r="231" spans="1:9" x14ac:dyDescent="0.2">
      <c r="A231" s="5" t="s">
        <v>87</v>
      </c>
      <c r="B231" s="61"/>
      <c r="C231" s="62" t="s">
        <v>47</v>
      </c>
      <c r="D231" s="98"/>
      <c r="E231" s="98"/>
    </row>
    <row r="232" spans="1:9" ht="15" x14ac:dyDescent="0.25">
      <c r="B232" s="25">
        <v>3</v>
      </c>
      <c r="C232" s="26" t="s">
        <v>14</v>
      </c>
      <c r="D232" s="88">
        <f>D233</f>
        <v>23750</v>
      </c>
      <c r="E232" s="88">
        <f>E233</f>
        <v>23750</v>
      </c>
      <c r="F232" s="10">
        <f>F233</f>
        <v>10000</v>
      </c>
      <c r="G232" s="10">
        <f>F232</f>
        <v>10000</v>
      </c>
    </row>
    <row r="233" spans="1:9" ht="15" x14ac:dyDescent="0.25">
      <c r="B233" s="65">
        <v>32</v>
      </c>
      <c r="C233" s="66" t="s">
        <v>18</v>
      </c>
      <c r="D233" s="97">
        <f>SUM(D234:D235)</f>
        <v>23750</v>
      </c>
      <c r="E233" s="97">
        <f>SUM(E234:E235)</f>
        <v>23750</v>
      </c>
      <c r="F233" s="10">
        <v>10000</v>
      </c>
      <c r="G233" s="10">
        <f>F233</f>
        <v>10000</v>
      </c>
    </row>
    <row r="234" spans="1:9" ht="15" x14ac:dyDescent="0.25">
      <c r="B234" s="63">
        <v>322</v>
      </c>
      <c r="C234" s="64" t="s">
        <v>20</v>
      </c>
      <c r="D234" s="96">
        <v>10000</v>
      </c>
      <c r="E234" s="96">
        <v>10000</v>
      </c>
      <c r="F234" s="10"/>
      <c r="G234" s="10"/>
    </row>
    <row r="235" spans="1:9" x14ac:dyDescent="0.2">
      <c r="B235" s="63">
        <v>323</v>
      </c>
      <c r="C235" s="64" t="s">
        <v>21</v>
      </c>
      <c r="D235" s="96">
        <v>13750</v>
      </c>
      <c r="E235" s="96">
        <v>13750</v>
      </c>
      <c r="I235" s="5" t="s">
        <v>174</v>
      </c>
    </row>
    <row r="236" spans="1:9" x14ac:dyDescent="0.2">
      <c r="B236" s="61"/>
      <c r="C236" s="62"/>
      <c r="D236" s="98"/>
      <c r="E236" s="98"/>
    </row>
    <row r="237" spans="1:9" x14ac:dyDescent="0.2">
      <c r="A237" s="8">
        <v>2301</v>
      </c>
      <c r="B237" s="61"/>
      <c r="C237" s="62" t="s">
        <v>86</v>
      </c>
      <c r="D237" s="98"/>
      <c r="E237" s="98"/>
    </row>
    <row r="238" spans="1:9" ht="15" x14ac:dyDescent="0.25">
      <c r="B238" s="59"/>
      <c r="C238" s="62" t="s">
        <v>70</v>
      </c>
      <c r="D238" s="91"/>
      <c r="E238" s="91"/>
    </row>
    <row r="239" spans="1:9" x14ac:dyDescent="0.2">
      <c r="A239" s="8" t="s">
        <v>87</v>
      </c>
      <c r="B239" s="61"/>
      <c r="C239" s="62" t="s">
        <v>47</v>
      </c>
      <c r="D239" s="98"/>
      <c r="E239" s="98"/>
    </row>
    <row r="240" spans="1:9" ht="15" x14ac:dyDescent="0.25">
      <c r="B240" s="25">
        <v>3</v>
      </c>
      <c r="C240" s="26" t="s">
        <v>14</v>
      </c>
      <c r="D240" s="88">
        <f>D241</f>
        <v>10000</v>
      </c>
      <c r="E240" s="88">
        <f>E241</f>
        <v>10000</v>
      </c>
      <c r="F240" s="10">
        <f>F241</f>
        <v>10000</v>
      </c>
      <c r="G240" s="10">
        <f>F240</f>
        <v>10000</v>
      </c>
    </row>
    <row r="241" spans="1:7" ht="15" x14ac:dyDescent="0.25">
      <c r="A241" s="23"/>
      <c r="B241" s="65">
        <v>32</v>
      </c>
      <c r="C241" s="66" t="s">
        <v>18</v>
      </c>
      <c r="D241" s="97">
        <f>SUM(D242:D242)</f>
        <v>10000</v>
      </c>
      <c r="E241" s="97">
        <f>SUM(E242:E242)</f>
        <v>10000</v>
      </c>
      <c r="F241" s="10">
        <v>10000</v>
      </c>
      <c r="G241" s="10">
        <f>F241</f>
        <v>10000</v>
      </c>
    </row>
    <row r="242" spans="1:7" x14ac:dyDescent="0.2">
      <c r="B242" s="63">
        <v>322</v>
      </c>
      <c r="C242" s="64" t="s">
        <v>20</v>
      </c>
      <c r="D242" s="96">
        <v>10000</v>
      </c>
      <c r="E242" s="96">
        <v>10000</v>
      </c>
    </row>
    <row r="243" spans="1:7" x14ac:dyDescent="0.2">
      <c r="A243" s="5"/>
      <c r="B243" s="61"/>
      <c r="C243" s="62"/>
      <c r="D243" s="98"/>
      <c r="E243" s="98"/>
    </row>
    <row r="244" spans="1:7" ht="15" x14ac:dyDescent="0.25">
      <c r="A244" s="8">
        <v>2301</v>
      </c>
      <c r="B244" s="59"/>
      <c r="C244" s="62" t="s">
        <v>86</v>
      </c>
      <c r="D244" s="91"/>
      <c r="E244" s="91"/>
    </row>
    <row r="245" spans="1:7" ht="15" x14ac:dyDescent="0.25">
      <c r="A245" s="8">
        <v>53080</v>
      </c>
      <c r="B245" s="61"/>
      <c r="C245" s="62" t="s">
        <v>147</v>
      </c>
      <c r="D245" s="91"/>
      <c r="E245" s="91"/>
    </row>
    <row r="246" spans="1:7" x14ac:dyDescent="0.2">
      <c r="A246" s="8" t="s">
        <v>87</v>
      </c>
      <c r="B246" s="61"/>
      <c r="C246" s="62" t="s">
        <v>43</v>
      </c>
      <c r="D246" s="98"/>
      <c r="E246" s="98"/>
    </row>
    <row r="247" spans="1:7" ht="15" x14ac:dyDescent="0.25">
      <c r="B247" s="25">
        <v>3</v>
      </c>
      <c r="C247" s="26" t="s">
        <v>14</v>
      </c>
      <c r="D247" s="88">
        <f>D248</f>
        <v>40000</v>
      </c>
      <c r="E247" s="88">
        <f>E248</f>
        <v>40000</v>
      </c>
      <c r="F247" s="10">
        <f>F248</f>
        <v>40000</v>
      </c>
      <c r="G247" s="10">
        <f>F247</f>
        <v>40000</v>
      </c>
    </row>
    <row r="248" spans="1:7" ht="15" x14ac:dyDescent="0.25">
      <c r="A248" s="23"/>
      <c r="B248" s="65">
        <v>32</v>
      </c>
      <c r="C248" s="66" t="s">
        <v>18</v>
      </c>
      <c r="D248" s="97">
        <f>SUM(D249:D249)</f>
        <v>40000</v>
      </c>
      <c r="E248" s="97">
        <f>SUM(E249:E249)</f>
        <v>40000</v>
      </c>
      <c r="F248" s="10">
        <f>D248</f>
        <v>40000</v>
      </c>
      <c r="G248" s="10">
        <f>F248</f>
        <v>40000</v>
      </c>
    </row>
    <row r="249" spans="1:7" x14ac:dyDescent="0.2">
      <c r="B249" s="63">
        <v>322</v>
      </c>
      <c r="C249" s="64" t="s">
        <v>20</v>
      </c>
      <c r="D249" s="96">
        <v>40000</v>
      </c>
      <c r="E249" s="96">
        <v>40000</v>
      </c>
    </row>
    <row r="250" spans="1:7" x14ac:dyDescent="0.2">
      <c r="A250" s="5"/>
      <c r="B250" s="61"/>
      <c r="C250" s="62"/>
      <c r="D250" s="98"/>
      <c r="E250" s="98"/>
    </row>
    <row r="251" spans="1:7" ht="15" hidden="1" x14ac:dyDescent="0.25">
      <c r="A251" s="8">
        <v>2301</v>
      </c>
      <c r="B251" s="59"/>
      <c r="C251" s="62" t="s">
        <v>86</v>
      </c>
      <c r="D251" s="91"/>
      <c r="E251" s="91"/>
    </row>
    <row r="252" spans="1:7" ht="15" hidden="1" x14ac:dyDescent="0.25">
      <c r="A252" s="8">
        <v>53080</v>
      </c>
      <c r="B252" s="61"/>
      <c r="C252" s="62" t="s">
        <v>147</v>
      </c>
      <c r="D252" s="91"/>
      <c r="E252" s="91"/>
    </row>
    <row r="253" spans="1:7" hidden="1" x14ac:dyDescent="0.2">
      <c r="A253" s="5" t="s">
        <v>149</v>
      </c>
      <c r="B253" s="61"/>
      <c r="C253" s="62" t="s">
        <v>148</v>
      </c>
      <c r="D253" s="98"/>
      <c r="E253" s="98"/>
    </row>
    <row r="254" spans="1:7" ht="15" hidden="1" x14ac:dyDescent="0.25">
      <c r="B254" s="25">
        <v>3</v>
      </c>
      <c r="C254" s="26" t="s">
        <v>14</v>
      </c>
      <c r="D254" s="88">
        <f>D255</f>
        <v>0</v>
      </c>
      <c r="E254" s="99"/>
      <c r="F254" s="10"/>
      <c r="G254" s="10"/>
    </row>
    <row r="255" spans="1:7" ht="15" hidden="1" x14ac:dyDescent="0.25">
      <c r="A255" s="23"/>
      <c r="B255" s="65">
        <v>32</v>
      </c>
      <c r="C255" s="66" t="s">
        <v>18</v>
      </c>
      <c r="D255" s="97">
        <f>SUM(D256:D257)</f>
        <v>0</v>
      </c>
      <c r="E255" s="91"/>
      <c r="F255" s="10"/>
      <c r="G255" s="10"/>
    </row>
    <row r="256" spans="1:7" hidden="1" x14ac:dyDescent="0.2">
      <c r="B256" s="63">
        <v>321</v>
      </c>
      <c r="C256" s="64" t="s">
        <v>20</v>
      </c>
      <c r="D256" s="96">
        <v>0</v>
      </c>
      <c r="E256" s="98"/>
    </row>
    <row r="257" spans="1:10" hidden="1" x14ac:dyDescent="0.2">
      <c r="B257" s="63">
        <v>322</v>
      </c>
      <c r="C257" s="64" t="s">
        <v>20</v>
      </c>
      <c r="D257" s="96">
        <v>0</v>
      </c>
      <c r="E257" s="98"/>
    </row>
    <row r="258" spans="1:10" hidden="1" x14ac:dyDescent="0.2">
      <c r="A258" s="5"/>
      <c r="B258" s="61"/>
      <c r="C258" s="62"/>
      <c r="D258" s="98"/>
      <c r="E258" s="98"/>
    </row>
    <row r="259" spans="1:10" ht="15" x14ac:dyDescent="0.25">
      <c r="A259" s="8">
        <v>2301</v>
      </c>
      <c r="B259" s="59"/>
      <c r="C259" s="62" t="s">
        <v>86</v>
      </c>
      <c r="D259" s="91"/>
      <c r="E259" s="91"/>
    </row>
    <row r="260" spans="1:10" ht="15" x14ac:dyDescent="0.25">
      <c r="A260" s="8">
        <v>47300</v>
      </c>
      <c r="B260" s="59"/>
      <c r="C260" s="62" t="s">
        <v>95</v>
      </c>
      <c r="D260" s="91"/>
      <c r="E260" s="91"/>
    </row>
    <row r="261" spans="1:10" x14ac:dyDescent="0.2">
      <c r="A261" s="8" t="s">
        <v>87</v>
      </c>
      <c r="B261" s="61"/>
      <c r="C261" s="62" t="s">
        <v>43</v>
      </c>
      <c r="D261" s="98"/>
      <c r="E261" s="98"/>
    </row>
    <row r="262" spans="1:10" ht="15" x14ac:dyDescent="0.25">
      <c r="B262" s="25">
        <v>3</v>
      </c>
      <c r="C262" s="26" t="s">
        <v>14</v>
      </c>
      <c r="D262" s="88">
        <f>D263+D266+D272</f>
        <v>89200</v>
      </c>
      <c r="E262" s="88">
        <f>E263+E266+E272</f>
        <v>108871.44999999998</v>
      </c>
      <c r="F262" s="10">
        <f>SUM(F263:F272)</f>
        <v>86000</v>
      </c>
      <c r="G262" s="10">
        <f>F262</f>
        <v>86000</v>
      </c>
    </row>
    <row r="263" spans="1:10" ht="15" x14ac:dyDescent="0.25">
      <c r="A263" s="23"/>
      <c r="B263" s="65">
        <v>31</v>
      </c>
      <c r="C263" s="66" t="s">
        <v>15</v>
      </c>
      <c r="D263" s="97">
        <f>SUM(D264:D265)</f>
        <v>30300</v>
      </c>
      <c r="E263" s="97">
        <f>SUM(E264:E265)</f>
        <v>30638.6</v>
      </c>
      <c r="F263" s="10">
        <v>30300</v>
      </c>
      <c r="G263" s="10">
        <f>F263</f>
        <v>30300</v>
      </c>
      <c r="J263" s="11"/>
    </row>
    <row r="264" spans="1:10" x14ac:dyDescent="0.2">
      <c r="B264" s="63">
        <v>311</v>
      </c>
      <c r="C264" s="64" t="s">
        <v>120</v>
      </c>
      <c r="D264" s="96">
        <v>26000</v>
      </c>
      <c r="E264" s="96">
        <v>26299.23</v>
      </c>
    </row>
    <row r="265" spans="1:10" x14ac:dyDescent="0.2">
      <c r="A265" s="5"/>
      <c r="B265" s="63">
        <v>313</v>
      </c>
      <c r="C265" s="64" t="s">
        <v>17</v>
      </c>
      <c r="D265" s="96">
        <v>4300</v>
      </c>
      <c r="E265" s="96">
        <v>4339.37</v>
      </c>
    </row>
    <row r="266" spans="1:10" ht="15" x14ac:dyDescent="0.25">
      <c r="B266" s="65">
        <v>32</v>
      </c>
      <c r="C266" s="66" t="s">
        <v>18</v>
      </c>
      <c r="D266" s="97">
        <f>SUM(D267:D271)</f>
        <v>58200</v>
      </c>
      <c r="E266" s="97">
        <f>SUM(E267:E271)</f>
        <v>77532.849999999991</v>
      </c>
      <c r="F266" s="10">
        <v>55000</v>
      </c>
      <c r="G266" s="10">
        <f>F266</f>
        <v>55000</v>
      </c>
    </row>
    <row r="267" spans="1:10" x14ac:dyDescent="0.2">
      <c r="B267" s="63">
        <v>321</v>
      </c>
      <c r="C267" s="64" t="s">
        <v>19</v>
      </c>
      <c r="D267" s="96">
        <v>3400</v>
      </c>
      <c r="E267" s="96">
        <v>4500</v>
      </c>
    </row>
    <row r="268" spans="1:10" x14ac:dyDescent="0.2">
      <c r="B268" s="63">
        <v>322</v>
      </c>
      <c r="C268" s="64" t="s">
        <v>20</v>
      </c>
      <c r="D268" s="96">
        <v>2300</v>
      </c>
      <c r="E268" s="96">
        <v>6500</v>
      </c>
    </row>
    <row r="269" spans="1:10" x14ac:dyDescent="0.2">
      <c r="B269" s="63">
        <v>323</v>
      </c>
      <c r="C269" s="64" t="s">
        <v>21</v>
      </c>
      <c r="D269" s="96">
        <v>36398</v>
      </c>
      <c r="E269" s="96">
        <v>52572.65</v>
      </c>
    </row>
    <row r="270" spans="1:10" x14ac:dyDescent="0.2">
      <c r="B270" s="63">
        <v>324</v>
      </c>
      <c r="C270" s="64" t="s">
        <v>168</v>
      </c>
      <c r="D270" s="96">
        <v>6102</v>
      </c>
      <c r="E270" s="96">
        <v>6102</v>
      </c>
    </row>
    <row r="271" spans="1:10" x14ac:dyDescent="0.2">
      <c r="B271" s="63">
        <v>329</v>
      </c>
      <c r="C271" s="64" t="s">
        <v>74</v>
      </c>
      <c r="D271" s="96">
        <v>10000</v>
      </c>
      <c r="E271" s="96">
        <v>7858.2</v>
      </c>
    </row>
    <row r="272" spans="1:10" ht="15" x14ac:dyDescent="0.25">
      <c r="B272" s="65">
        <v>34</v>
      </c>
      <c r="C272" s="66" t="s">
        <v>75</v>
      </c>
      <c r="D272" s="97">
        <f>D273</f>
        <v>700</v>
      </c>
      <c r="E272" s="97">
        <f>E273</f>
        <v>700</v>
      </c>
      <c r="F272" s="10">
        <v>700</v>
      </c>
      <c r="G272" s="10">
        <f>F272</f>
        <v>700</v>
      </c>
    </row>
    <row r="273" spans="1:9" x14ac:dyDescent="0.2">
      <c r="B273" s="63">
        <v>343</v>
      </c>
      <c r="C273" s="64" t="s">
        <v>76</v>
      </c>
      <c r="D273" s="96">
        <v>700</v>
      </c>
      <c r="E273" s="96">
        <v>700</v>
      </c>
      <c r="I273" s="11"/>
    </row>
    <row r="274" spans="1:9" x14ac:dyDescent="0.2">
      <c r="A274" s="23"/>
      <c r="B274" s="61"/>
      <c r="C274" s="62"/>
      <c r="D274" s="98"/>
      <c r="E274" s="98"/>
      <c r="I274" s="11"/>
    </row>
    <row r="275" spans="1:9" x14ac:dyDescent="0.2">
      <c r="A275" s="23">
        <v>2301</v>
      </c>
      <c r="B275" s="61"/>
      <c r="C275" s="62" t="s">
        <v>86</v>
      </c>
      <c r="D275" s="98"/>
      <c r="E275" s="98"/>
      <c r="I275" s="11"/>
    </row>
    <row r="276" spans="1:9" x14ac:dyDescent="0.2">
      <c r="A276" s="8">
        <v>47300</v>
      </c>
      <c r="B276" s="61"/>
      <c r="C276" s="62" t="s">
        <v>95</v>
      </c>
      <c r="D276" s="98"/>
      <c r="E276" s="98"/>
      <c r="I276" s="11"/>
    </row>
    <row r="277" spans="1:9" x14ac:dyDescent="0.2">
      <c r="A277" s="5" t="s">
        <v>87</v>
      </c>
      <c r="B277" s="61"/>
      <c r="C277" s="62" t="s">
        <v>43</v>
      </c>
      <c r="D277" s="98"/>
      <c r="E277" s="98"/>
    </row>
    <row r="278" spans="1:9" ht="15" x14ac:dyDescent="0.25">
      <c r="B278" s="25">
        <v>4</v>
      </c>
      <c r="C278" s="26" t="s">
        <v>22</v>
      </c>
      <c r="D278" s="88">
        <f>D279</f>
        <v>36000</v>
      </c>
      <c r="E278" s="88">
        <f>E279</f>
        <v>16328.55</v>
      </c>
      <c r="F278" s="10">
        <f>F279</f>
        <v>40000</v>
      </c>
      <c r="G278" s="10">
        <f>F278</f>
        <v>40000</v>
      </c>
    </row>
    <row r="279" spans="1:9" ht="15" x14ac:dyDescent="0.25">
      <c r="B279" s="65">
        <v>42</v>
      </c>
      <c r="C279" s="66" t="s">
        <v>54</v>
      </c>
      <c r="D279" s="97">
        <f>D280</f>
        <v>36000</v>
      </c>
      <c r="E279" s="97">
        <f>E280</f>
        <v>16328.55</v>
      </c>
      <c r="F279" s="10">
        <v>40000</v>
      </c>
      <c r="G279" s="10">
        <f>F279</f>
        <v>40000</v>
      </c>
    </row>
    <row r="280" spans="1:9" x14ac:dyDescent="0.2">
      <c r="B280" s="63">
        <v>422</v>
      </c>
      <c r="C280" s="64" t="s">
        <v>118</v>
      </c>
      <c r="D280" s="96">
        <v>36000</v>
      </c>
      <c r="E280" s="96">
        <v>16328.55</v>
      </c>
    </row>
    <row r="281" spans="1:9" x14ac:dyDescent="0.2">
      <c r="B281" s="61"/>
      <c r="C281" s="62"/>
      <c r="D281" s="98"/>
      <c r="E281" s="98"/>
    </row>
    <row r="282" spans="1:9" x14ac:dyDescent="0.2">
      <c r="A282" s="8">
        <v>2301</v>
      </c>
      <c r="B282" s="61"/>
      <c r="C282" s="62" t="s">
        <v>86</v>
      </c>
      <c r="D282" s="98"/>
      <c r="E282" s="98"/>
    </row>
    <row r="283" spans="1:9" ht="15" x14ac:dyDescent="0.25">
      <c r="B283" s="59"/>
      <c r="C283" s="62" t="s">
        <v>70</v>
      </c>
      <c r="D283" s="91"/>
      <c r="E283" s="91"/>
    </row>
    <row r="284" spans="1:9" x14ac:dyDescent="0.2">
      <c r="A284" s="8" t="s">
        <v>111</v>
      </c>
      <c r="B284" s="61"/>
      <c r="C284" s="62" t="s">
        <v>110</v>
      </c>
      <c r="D284" s="98"/>
      <c r="E284" s="98"/>
    </row>
    <row r="285" spans="1:9" hidden="1" x14ac:dyDescent="0.2">
      <c r="B285" s="61">
        <v>3</v>
      </c>
      <c r="C285" s="62" t="s">
        <v>14</v>
      </c>
      <c r="D285" s="98">
        <f>D286</f>
        <v>0</v>
      </c>
      <c r="E285" s="98">
        <f>E286</f>
        <v>0</v>
      </c>
    </row>
    <row r="286" spans="1:9" hidden="1" x14ac:dyDescent="0.2">
      <c r="A286" s="23"/>
      <c r="B286" s="61">
        <v>32</v>
      </c>
      <c r="C286" s="62" t="s">
        <v>18</v>
      </c>
      <c r="D286" s="98">
        <f>SUM(D287:D288)</f>
        <v>0</v>
      </c>
      <c r="E286" s="98">
        <f>SUM(E287:E288)</f>
        <v>0</v>
      </c>
    </row>
    <row r="287" spans="1:9" hidden="1" x14ac:dyDescent="0.2">
      <c r="B287" s="61">
        <v>323</v>
      </c>
      <c r="C287" s="62" t="s">
        <v>21</v>
      </c>
      <c r="D287" s="98"/>
      <c r="E287" s="98"/>
    </row>
    <row r="288" spans="1:9" hidden="1" x14ac:dyDescent="0.2">
      <c r="A288" s="5"/>
      <c r="B288" s="61"/>
      <c r="C288" s="62"/>
      <c r="D288" s="98"/>
      <c r="E288" s="98"/>
    </row>
    <row r="289" spans="1:9" ht="15" hidden="1" x14ac:dyDescent="0.25">
      <c r="A289" s="8">
        <v>2301</v>
      </c>
      <c r="B289" s="59"/>
      <c r="C289" s="60" t="s">
        <v>86</v>
      </c>
      <c r="D289" s="91"/>
      <c r="E289" s="91"/>
    </row>
    <row r="290" spans="1:9" ht="15" hidden="1" x14ac:dyDescent="0.25">
      <c r="A290" s="8">
        <v>58300</v>
      </c>
      <c r="B290" s="59"/>
      <c r="C290" s="60" t="s">
        <v>109</v>
      </c>
      <c r="D290" s="91"/>
      <c r="E290" s="91"/>
    </row>
    <row r="291" spans="1:9" hidden="1" x14ac:dyDescent="0.2">
      <c r="A291" s="8" t="s">
        <v>111</v>
      </c>
      <c r="B291" s="61"/>
      <c r="C291" s="62" t="s">
        <v>110</v>
      </c>
      <c r="D291" s="98"/>
      <c r="E291" s="98"/>
    </row>
    <row r="292" spans="1:9" ht="15" x14ac:dyDescent="0.25">
      <c r="B292" s="25">
        <v>3</v>
      </c>
      <c r="C292" s="26" t="s">
        <v>14</v>
      </c>
      <c r="D292" s="88">
        <f>D293+D297</f>
        <v>136000</v>
      </c>
      <c r="E292" s="88">
        <f>E293+E297</f>
        <v>126050</v>
      </c>
      <c r="F292" s="10">
        <f>SUM(F293:F297)</f>
        <v>136000</v>
      </c>
      <c r="G292" s="10">
        <f>F292</f>
        <v>136000</v>
      </c>
    </row>
    <row r="293" spans="1:9" ht="15" x14ac:dyDescent="0.25">
      <c r="A293" s="23"/>
      <c r="B293" s="65">
        <v>31</v>
      </c>
      <c r="C293" s="66" t="s">
        <v>15</v>
      </c>
      <c r="D293" s="97">
        <f>SUM(D294:D296)</f>
        <v>133000</v>
      </c>
      <c r="E293" s="97">
        <f>SUM(E294:E296)</f>
        <v>123750</v>
      </c>
      <c r="F293" s="10">
        <v>133000</v>
      </c>
      <c r="G293" s="10">
        <f>F293</f>
        <v>133000</v>
      </c>
    </row>
    <row r="294" spans="1:9" x14ac:dyDescent="0.2">
      <c r="B294" s="63">
        <v>311</v>
      </c>
      <c r="C294" s="64" t="s">
        <v>85</v>
      </c>
      <c r="D294" s="96">
        <v>105000</v>
      </c>
      <c r="E294" s="96">
        <v>96000</v>
      </c>
    </row>
    <row r="295" spans="1:9" x14ac:dyDescent="0.2">
      <c r="A295" s="5"/>
      <c r="B295" s="63">
        <v>312</v>
      </c>
      <c r="C295" s="64" t="s">
        <v>30</v>
      </c>
      <c r="D295" s="96">
        <v>10000</v>
      </c>
      <c r="E295" s="96">
        <v>11750</v>
      </c>
    </row>
    <row r="296" spans="1:9" x14ac:dyDescent="0.2">
      <c r="B296" s="63">
        <v>313</v>
      </c>
      <c r="C296" s="64" t="s">
        <v>17</v>
      </c>
      <c r="D296" s="96">
        <v>18000</v>
      </c>
      <c r="E296" s="96">
        <v>16000</v>
      </c>
    </row>
    <row r="297" spans="1:9" ht="15" x14ac:dyDescent="0.25">
      <c r="B297" s="65">
        <v>32</v>
      </c>
      <c r="C297" s="66" t="s">
        <v>18</v>
      </c>
      <c r="D297" s="97">
        <f>D298</f>
        <v>3000</v>
      </c>
      <c r="E297" s="97">
        <f>E298</f>
        <v>2300</v>
      </c>
      <c r="F297" s="10">
        <v>3000</v>
      </c>
      <c r="G297" s="10">
        <f>F297</f>
        <v>3000</v>
      </c>
    </row>
    <row r="298" spans="1:9" x14ac:dyDescent="0.2">
      <c r="B298" s="63">
        <v>321</v>
      </c>
      <c r="C298" s="64" t="s">
        <v>19</v>
      </c>
      <c r="D298" s="96">
        <v>3000</v>
      </c>
      <c r="E298" s="96">
        <v>2300</v>
      </c>
    </row>
    <row r="299" spans="1:9" x14ac:dyDescent="0.2">
      <c r="A299" s="23"/>
      <c r="B299" s="61"/>
      <c r="C299" s="62"/>
      <c r="D299" s="98"/>
      <c r="E299" s="98"/>
    </row>
    <row r="300" spans="1:9" x14ac:dyDescent="0.2">
      <c r="A300" s="8">
        <v>2301</v>
      </c>
      <c r="B300" s="61"/>
      <c r="C300" s="62" t="s">
        <v>86</v>
      </c>
      <c r="D300" s="98"/>
      <c r="E300" s="98"/>
    </row>
    <row r="301" spans="1:9" x14ac:dyDescent="0.2">
      <c r="A301" s="5">
        <v>47300</v>
      </c>
      <c r="B301" s="61"/>
      <c r="C301" s="62" t="s">
        <v>95</v>
      </c>
      <c r="D301" s="98"/>
      <c r="E301" s="98"/>
    </row>
    <row r="302" spans="1:9" ht="15" x14ac:dyDescent="0.25">
      <c r="A302" s="8" t="s">
        <v>96</v>
      </c>
      <c r="B302" s="59"/>
      <c r="C302" s="62" t="s">
        <v>138</v>
      </c>
      <c r="D302" s="91"/>
      <c r="E302" s="91"/>
    </row>
    <row r="303" spans="1:9" ht="15" x14ac:dyDescent="0.25">
      <c r="B303" s="25">
        <v>3</v>
      </c>
      <c r="C303" s="26" t="s">
        <v>14</v>
      </c>
      <c r="D303" s="88">
        <f>D304</f>
        <v>360000</v>
      </c>
      <c r="E303" s="88">
        <f>E304</f>
        <v>335000</v>
      </c>
      <c r="F303" s="10">
        <f>SUM(F304:F307)</f>
        <v>372949.46</v>
      </c>
      <c r="G303" s="10">
        <f>F303</f>
        <v>372949.46</v>
      </c>
      <c r="I303" s="5"/>
    </row>
    <row r="304" spans="1:9" ht="15" x14ac:dyDescent="0.25">
      <c r="B304" s="65">
        <v>32</v>
      </c>
      <c r="C304" s="66" t="s">
        <v>18</v>
      </c>
      <c r="D304" s="97">
        <f>SUM(D305:D307)</f>
        <v>360000</v>
      </c>
      <c r="E304" s="97">
        <f>SUM(E305:E307)</f>
        <v>335000</v>
      </c>
      <c r="F304" s="10">
        <v>372949.46</v>
      </c>
      <c r="G304" s="10">
        <f>F304</f>
        <v>372949.46</v>
      </c>
      <c r="I304" s="5"/>
    </row>
    <row r="305" spans="1:10" x14ac:dyDescent="0.2">
      <c r="B305" s="63">
        <v>321</v>
      </c>
      <c r="C305" s="64" t="s">
        <v>19</v>
      </c>
      <c r="D305" s="96">
        <v>3000</v>
      </c>
      <c r="E305" s="96">
        <v>500</v>
      </c>
      <c r="I305" s="5"/>
      <c r="J305" s="5"/>
    </row>
    <row r="306" spans="1:10" x14ac:dyDescent="0.2">
      <c r="B306" s="63">
        <v>322</v>
      </c>
      <c r="C306" s="64" t="s">
        <v>20</v>
      </c>
      <c r="D306" s="96">
        <v>333500</v>
      </c>
      <c r="E306" s="96">
        <v>286000</v>
      </c>
      <c r="G306" s="11"/>
      <c r="I306" s="5"/>
    </row>
    <row r="307" spans="1:10" x14ac:dyDescent="0.2">
      <c r="B307" s="63">
        <v>323</v>
      </c>
      <c r="C307" s="64" t="s">
        <v>21</v>
      </c>
      <c r="D307" s="96">
        <v>23500</v>
      </c>
      <c r="E307" s="96">
        <v>48500</v>
      </c>
      <c r="I307" s="5"/>
    </row>
    <row r="308" spans="1:10" x14ac:dyDescent="0.2">
      <c r="B308" s="61"/>
      <c r="C308" s="62"/>
      <c r="D308" s="98"/>
      <c r="E308" s="98"/>
    </row>
    <row r="309" spans="1:10" x14ac:dyDescent="0.2">
      <c r="A309" s="8">
        <v>2301</v>
      </c>
      <c r="B309" s="61"/>
      <c r="C309" s="62" t="s">
        <v>86</v>
      </c>
      <c r="D309" s="98"/>
      <c r="E309" s="98"/>
    </row>
    <row r="310" spans="1:10" x14ac:dyDescent="0.2">
      <c r="A310" s="23">
        <v>47300</v>
      </c>
      <c r="B310" s="61"/>
      <c r="C310" s="62" t="s">
        <v>95</v>
      </c>
      <c r="D310" s="98"/>
      <c r="E310" s="98"/>
    </row>
    <row r="311" spans="1:10" x14ac:dyDescent="0.2">
      <c r="A311" s="8" t="s">
        <v>84</v>
      </c>
      <c r="B311" s="61"/>
      <c r="C311" s="62" t="s">
        <v>139</v>
      </c>
      <c r="D311" s="98"/>
      <c r="E311" s="98"/>
    </row>
    <row r="312" spans="1:10" ht="15" x14ac:dyDescent="0.25">
      <c r="A312" s="5"/>
      <c r="B312" s="25">
        <v>3</v>
      </c>
      <c r="C312" s="26" t="s">
        <v>14</v>
      </c>
      <c r="D312" s="88">
        <f>D313+D317</f>
        <v>210000</v>
      </c>
      <c r="E312" s="88">
        <f>E313+E317</f>
        <v>210000</v>
      </c>
      <c r="F312" s="10">
        <f>F313+F317</f>
        <v>210000</v>
      </c>
      <c r="G312" s="10">
        <f>F312</f>
        <v>210000</v>
      </c>
    </row>
    <row r="313" spans="1:10" ht="15" x14ac:dyDescent="0.25">
      <c r="B313" s="65">
        <v>31</v>
      </c>
      <c r="C313" s="66" t="s">
        <v>15</v>
      </c>
      <c r="D313" s="97">
        <f>SUM(D314:D316)</f>
        <v>90000</v>
      </c>
      <c r="E313" s="97">
        <f>SUM(E314:E316)</f>
        <v>90000</v>
      </c>
      <c r="F313" s="10">
        <v>90000</v>
      </c>
      <c r="G313" s="10">
        <f>F313</f>
        <v>90000</v>
      </c>
    </row>
    <row r="314" spans="1:10" x14ac:dyDescent="0.2">
      <c r="B314" s="63">
        <v>311</v>
      </c>
      <c r="C314" s="64" t="s">
        <v>16</v>
      </c>
      <c r="D314" s="96">
        <v>78924.649999999994</v>
      </c>
      <c r="E314" s="96">
        <v>78924.649999999994</v>
      </c>
    </row>
    <row r="315" spans="1:10" x14ac:dyDescent="0.2">
      <c r="B315" s="63">
        <v>312</v>
      </c>
      <c r="C315" s="64" t="s">
        <v>30</v>
      </c>
      <c r="D315" s="96"/>
      <c r="E315" s="96"/>
    </row>
    <row r="316" spans="1:10" x14ac:dyDescent="0.2">
      <c r="B316" s="63">
        <v>313</v>
      </c>
      <c r="C316" s="64" t="s">
        <v>17</v>
      </c>
      <c r="D316" s="96">
        <v>11075.35</v>
      </c>
      <c r="E316" s="96">
        <v>11075.35</v>
      </c>
    </row>
    <row r="317" spans="1:10" ht="15" x14ac:dyDescent="0.25">
      <c r="A317" s="23"/>
      <c r="B317" s="65">
        <v>32</v>
      </c>
      <c r="C317" s="66" t="s">
        <v>18</v>
      </c>
      <c r="D317" s="97">
        <f>SUM(D318:D319)</f>
        <v>120000</v>
      </c>
      <c r="E317" s="97">
        <f>SUM(E318:E319)</f>
        <v>120000</v>
      </c>
      <c r="F317" s="10">
        <v>120000</v>
      </c>
      <c r="G317" s="10">
        <f>F317</f>
        <v>120000</v>
      </c>
    </row>
    <row r="318" spans="1:10" ht="15" x14ac:dyDescent="0.25">
      <c r="A318" s="23"/>
      <c r="B318" s="63">
        <v>321</v>
      </c>
      <c r="C318" s="64" t="s">
        <v>19</v>
      </c>
      <c r="D318" s="96">
        <v>5000</v>
      </c>
      <c r="E318" s="96">
        <v>5000</v>
      </c>
      <c r="F318" s="10"/>
      <c r="G318" s="10"/>
      <c r="I318" s="5" t="s">
        <v>177</v>
      </c>
    </row>
    <row r="319" spans="1:10" x14ac:dyDescent="0.2">
      <c r="B319" s="63">
        <v>322</v>
      </c>
      <c r="C319" s="64" t="s">
        <v>20</v>
      </c>
      <c r="D319" s="96">
        <v>115000</v>
      </c>
      <c r="E319" s="96">
        <v>115000</v>
      </c>
      <c r="G319" s="11"/>
    </row>
    <row r="320" spans="1:10" x14ac:dyDescent="0.2">
      <c r="A320" s="5"/>
      <c r="B320" s="61"/>
      <c r="C320" s="62"/>
      <c r="D320" s="98"/>
      <c r="E320" s="98"/>
      <c r="G320" s="11"/>
    </row>
    <row r="321" spans="1:7" ht="15" x14ac:dyDescent="0.25">
      <c r="A321" s="8">
        <v>2301</v>
      </c>
      <c r="B321" s="59"/>
      <c r="C321" s="62" t="s">
        <v>86</v>
      </c>
      <c r="D321" s="91"/>
      <c r="E321" s="91"/>
    </row>
    <row r="322" spans="1:7" ht="15" x14ac:dyDescent="0.25">
      <c r="A322" s="8">
        <v>47300</v>
      </c>
      <c r="B322" s="59"/>
      <c r="C322" s="62" t="s">
        <v>95</v>
      </c>
      <c r="D322" s="91"/>
      <c r="E322" s="91"/>
    </row>
    <row r="323" spans="1:7" x14ac:dyDescent="0.2">
      <c r="A323" s="8" t="s">
        <v>97</v>
      </c>
      <c r="B323" s="61"/>
      <c r="C323" s="62" t="s">
        <v>140</v>
      </c>
      <c r="D323" s="98"/>
      <c r="E323" s="98"/>
    </row>
    <row r="324" spans="1:7" ht="15" x14ac:dyDescent="0.25">
      <c r="A324" s="23"/>
      <c r="B324" s="25">
        <v>3</v>
      </c>
      <c r="C324" s="26" t="s">
        <v>14</v>
      </c>
      <c r="D324" s="88">
        <f>D325+D327+D333</f>
        <v>80000</v>
      </c>
      <c r="E324" s="88">
        <f>E325+E327+E333</f>
        <v>80000</v>
      </c>
      <c r="F324" s="10">
        <f>F325+F327</f>
        <v>80000</v>
      </c>
      <c r="G324" s="10">
        <f>F324</f>
        <v>80000</v>
      </c>
    </row>
    <row r="325" spans="1:7" ht="15" x14ac:dyDescent="0.25">
      <c r="B325" s="65">
        <v>31</v>
      </c>
      <c r="C325" s="66" t="s">
        <v>15</v>
      </c>
      <c r="D325" s="97">
        <f>SUM(D326:D326)</f>
        <v>1200</v>
      </c>
      <c r="E325" s="97">
        <f>SUM(E326:E326)</f>
        <v>1200</v>
      </c>
      <c r="F325" s="10">
        <f>D325</f>
        <v>1200</v>
      </c>
      <c r="G325" s="10">
        <f>F325</f>
        <v>1200</v>
      </c>
    </row>
    <row r="326" spans="1:7" x14ac:dyDescent="0.2">
      <c r="A326" s="5"/>
      <c r="B326" s="63">
        <v>312</v>
      </c>
      <c r="C326" s="64" t="s">
        <v>30</v>
      </c>
      <c r="D326" s="96">
        <v>1200</v>
      </c>
      <c r="E326" s="96">
        <v>1200</v>
      </c>
    </row>
    <row r="327" spans="1:7" ht="15" x14ac:dyDescent="0.25">
      <c r="B327" s="65">
        <v>32</v>
      </c>
      <c r="C327" s="66" t="s">
        <v>18</v>
      </c>
      <c r="D327" s="97">
        <f>SUM(D328:D332)</f>
        <v>78300</v>
      </c>
      <c r="E327" s="97">
        <f>SUM(E328:E332)</f>
        <v>78300</v>
      </c>
      <c r="F327" s="10">
        <v>78800</v>
      </c>
      <c r="G327" s="10">
        <f>F327</f>
        <v>78800</v>
      </c>
    </row>
    <row r="328" spans="1:7" ht="15" x14ac:dyDescent="0.25">
      <c r="B328" s="63">
        <v>321</v>
      </c>
      <c r="C328" s="64" t="s">
        <v>19</v>
      </c>
      <c r="D328" s="96">
        <v>18000</v>
      </c>
      <c r="E328" s="96">
        <v>8000</v>
      </c>
      <c r="F328" s="10"/>
      <c r="G328" s="10"/>
    </row>
    <row r="329" spans="1:7" x14ac:dyDescent="0.2">
      <c r="B329" s="63">
        <v>322</v>
      </c>
      <c r="C329" s="64" t="s">
        <v>20</v>
      </c>
      <c r="D329" s="96">
        <v>33000</v>
      </c>
      <c r="E329" s="96">
        <v>26000</v>
      </c>
      <c r="G329" s="11"/>
    </row>
    <row r="330" spans="1:7" x14ac:dyDescent="0.2">
      <c r="B330" s="63">
        <v>323</v>
      </c>
      <c r="C330" s="64" t="s">
        <v>21</v>
      </c>
      <c r="D330" s="96">
        <v>14500</v>
      </c>
      <c r="E330" s="96">
        <v>29500</v>
      </c>
      <c r="G330" s="11"/>
    </row>
    <row r="331" spans="1:7" x14ac:dyDescent="0.2">
      <c r="B331" s="63">
        <v>324</v>
      </c>
      <c r="C331" s="64" t="s">
        <v>133</v>
      </c>
      <c r="D331" s="96">
        <v>5000</v>
      </c>
      <c r="E331" s="96">
        <v>5000</v>
      </c>
      <c r="G331" s="11"/>
    </row>
    <row r="332" spans="1:7" x14ac:dyDescent="0.2">
      <c r="B332" s="63">
        <v>329</v>
      </c>
      <c r="C332" s="64" t="s">
        <v>74</v>
      </c>
      <c r="D332" s="96">
        <v>7800</v>
      </c>
      <c r="E332" s="96">
        <v>9800</v>
      </c>
      <c r="G332" s="11"/>
    </row>
    <row r="333" spans="1:7" ht="15" x14ac:dyDescent="0.25">
      <c r="B333" s="65">
        <v>34</v>
      </c>
      <c r="C333" s="66" t="s">
        <v>75</v>
      </c>
      <c r="D333" s="97">
        <f>D334</f>
        <v>500</v>
      </c>
      <c r="E333" s="97">
        <f>E334</f>
        <v>500</v>
      </c>
      <c r="G333" s="11"/>
    </row>
    <row r="334" spans="1:7" x14ac:dyDescent="0.2">
      <c r="B334" s="63">
        <v>343</v>
      </c>
      <c r="C334" s="64" t="s">
        <v>76</v>
      </c>
      <c r="D334" s="96">
        <v>500</v>
      </c>
      <c r="E334" s="96">
        <v>500</v>
      </c>
      <c r="G334" s="11"/>
    </row>
    <row r="335" spans="1:7" x14ac:dyDescent="0.2">
      <c r="B335" s="61"/>
      <c r="C335" s="62"/>
      <c r="D335" s="98"/>
      <c r="E335" s="98"/>
      <c r="G335" s="11"/>
    </row>
    <row r="336" spans="1:7" x14ac:dyDescent="0.2">
      <c r="A336" s="8">
        <v>2301</v>
      </c>
      <c r="B336" s="61"/>
      <c r="C336" s="62" t="s">
        <v>86</v>
      </c>
      <c r="D336" s="98"/>
      <c r="E336" s="98"/>
    </row>
    <row r="337" spans="1:7" x14ac:dyDescent="0.2">
      <c r="A337" s="23">
        <v>32300</v>
      </c>
      <c r="B337" s="61"/>
      <c r="C337" s="62" t="s">
        <v>136</v>
      </c>
      <c r="D337" s="98"/>
      <c r="E337" s="98"/>
    </row>
    <row r="338" spans="1:7" x14ac:dyDescent="0.2">
      <c r="A338" s="8" t="s">
        <v>141</v>
      </c>
      <c r="B338" s="61"/>
      <c r="C338" s="62" t="s">
        <v>122</v>
      </c>
      <c r="D338" s="98"/>
      <c r="E338" s="98"/>
    </row>
    <row r="339" spans="1:7" ht="15" x14ac:dyDescent="0.25">
      <c r="A339" s="5"/>
      <c r="B339" s="25">
        <v>3</v>
      </c>
      <c r="C339" s="26" t="s">
        <v>14</v>
      </c>
      <c r="D339" s="88">
        <f>D340+D343+D349</f>
        <v>125000</v>
      </c>
      <c r="E339" s="88">
        <f>E340+E343+E349</f>
        <v>155670.19999999998</v>
      </c>
      <c r="F339" s="10">
        <f>SUM(F340:F343)</f>
        <v>111000</v>
      </c>
      <c r="G339" s="10">
        <f>SUM(G340:G343)</f>
        <v>111000</v>
      </c>
    </row>
    <row r="340" spans="1:7" ht="15" x14ac:dyDescent="0.25">
      <c r="A340" s="5"/>
      <c r="B340" s="65">
        <v>31</v>
      </c>
      <c r="C340" s="66" t="s">
        <v>15</v>
      </c>
      <c r="D340" s="97">
        <f>SUM(D341:D341)</f>
        <v>0</v>
      </c>
      <c r="E340" s="97">
        <f>SUM(E341:E342)</f>
        <v>509.4</v>
      </c>
      <c r="F340" s="10">
        <v>1000</v>
      </c>
      <c r="G340" s="10">
        <f>F340</f>
        <v>1000</v>
      </c>
    </row>
    <row r="341" spans="1:7" ht="15" x14ac:dyDescent="0.25">
      <c r="A341" s="5"/>
      <c r="B341" s="63">
        <v>312</v>
      </c>
      <c r="C341" s="64" t="s">
        <v>30</v>
      </c>
      <c r="D341" s="96"/>
      <c r="E341" s="96">
        <v>437.25</v>
      </c>
      <c r="F341" s="10"/>
      <c r="G341" s="10"/>
    </row>
    <row r="342" spans="1:7" ht="15" x14ac:dyDescent="0.25">
      <c r="A342" s="5"/>
      <c r="B342" s="63">
        <v>313</v>
      </c>
      <c r="C342" s="64" t="s">
        <v>17</v>
      </c>
      <c r="D342" s="96"/>
      <c r="E342" s="96">
        <v>72.150000000000006</v>
      </c>
      <c r="F342" s="10"/>
      <c r="G342" s="10"/>
    </row>
    <row r="343" spans="1:7" ht="15" x14ac:dyDescent="0.25">
      <c r="B343" s="65">
        <v>32</v>
      </c>
      <c r="C343" s="66" t="s">
        <v>18</v>
      </c>
      <c r="D343" s="97">
        <f>SUM(D344:D348)</f>
        <v>124400</v>
      </c>
      <c r="E343" s="97">
        <f>SUM(E344:E348)</f>
        <v>154860.79999999999</v>
      </c>
      <c r="F343" s="10">
        <v>110000</v>
      </c>
      <c r="G343" s="10">
        <f>F343</f>
        <v>110000</v>
      </c>
    </row>
    <row r="344" spans="1:7" ht="15" x14ac:dyDescent="0.25">
      <c r="B344" s="63">
        <v>321</v>
      </c>
      <c r="C344" s="64" t="s">
        <v>19</v>
      </c>
      <c r="D344" s="96">
        <v>4000</v>
      </c>
      <c r="E344" s="96">
        <v>1500</v>
      </c>
      <c r="F344" s="10"/>
      <c r="G344" s="10"/>
    </row>
    <row r="345" spans="1:7" x14ac:dyDescent="0.2">
      <c r="A345" s="23"/>
      <c r="B345" s="63">
        <v>322</v>
      </c>
      <c r="C345" s="64" t="s">
        <v>20</v>
      </c>
      <c r="D345" s="96">
        <v>52500</v>
      </c>
      <c r="E345" s="96">
        <v>56500</v>
      </c>
      <c r="G345" s="11"/>
    </row>
    <row r="346" spans="1:7" x14ac:dyDescent="0.2">
      <c r="B346" s="63">
        <v>323</v>
      </c>
      <c r="C346" s="64" t="s">
        <v>21</v>
      </c>
      <c r="D346" s="96">
        <v>57000</v>
      </c>
      <c r="E346" s="96">
        <v>82700</v>
      </c>
      <c r="G346" s="11"/>
    </row>
    <row r="347" spans="1:7" x14ac:dyDescent="0.2">
      <c r="A347" s="5"/>
      <c r="B347" s="63">
        <v>324</v>
      </c>
      <c r="C347" s="64" t="s">
        <v>133</v>
      </c>
      <c r="D347" s="96">
        <v>200</v>
      </c>
      <c r="E347" s="96">
        <v>900</v>
      </c>
      <c r="G347" s="11"/>
    </row>
    <row r="348" spans="1:7" x14ac:dyDescent="0.2">
      <c r="B348" s="63">
        <v>329</v>
      </c>
      <c r="C348" s="64" t="s">
        <v>74</v>
      </c>
      <c r="D348" s="96">
        <v>10700</v>
      </c>
      <c r="E348" s="96">
        <v>13260.8</v>
      </c>
      <c r="G348" s="11"/>
    </row>
    <row r="349" spans="1:7" ht="15" x14ac:dyDescent="0.25">
      <c r="B349" s="65">
        <v>34</v>
      </c>
      <c r="C349" s="66" t="s">
        <v>75</v>
      </c>
      <c r="D349" s="97">
        <f>D350</f>
        <v>600</v>
      </c>
      <c r="E349" s="97">
        <f>E350</f>
        <v>300</v>
      </c>
      <c r="G349" s="11"/>
    </row>
    <row r="350" spans="1:7" x14ac:dyDescent="0.2">
      <c r="B350" s="63">
        <v>343</v>
      </c>
      <c r="C350" s="64" t="s">
        <v>76</v>
      </c>
      <c r="D350" s="96">
        <v>600</v>
      </c>
      <c r="E350" s="96">
        <v>300</v>
      </c>
      <c r="G350" s="11"/>
    </row>
    <row r="351" spans="1:7" ht="15" x14ac:dyDescent="0.25">
      <c r="B351" s="25">
        <v>4</v>
      </c>
      <c r="C351" s="26" t="s">
        <v>22</v>
      </c>
      <c r="D351" s="88">
        <f>D352+D355+D361</f>
        <v>0</v>
      </c>
      <c r="E351" s="88">
        <f>E352+E355+E361</f>
        <v>1635</v>
      </c>
      <c r="G351" s="11"/>
    </row>
    <row r="352" spans="1:7" ht="15" x14ac:dyDescent="0.25">
      <c r="B352" s="65">
        <v>41</v>
      </c>
      <c r="C352" s="66" t="s">
        <v>221</v>
      </c>
      <c r="D352" s="97">
        <f>SUM(D353:D353)</f>
        <v>0</v>
      </c>
      <c r="E352" s="97">
        <f>SUM(E353:E354)</f>
        <v>1635</v>
      </c>
      <c r="G352" s="11"/>
    </row>
    <row r="353" spans="1:8" x14ac:dyDescent="0.2">
      <c r="B353" s="63">
        <v>412</v>
      </c>
      <c r="C353" s="64" t="s">
        <v>222</v>
      </c>
      <c r="D353" s="96"/>
      <c r="E353" s="96">
        <v>1635</v>
      </c>
      <c r="G353" s="11"/>
      <c r="H353" s="5" t="s">
        <v>223</v>
      </c>
    </row>
    <row r="354" spans="1:8" s="52" customFormat="1" ht="15" x14ac:dyDescent="0.25">
      <c r="A354" s="8"/>
      <c r="B354" s="59"/>
      <c r="C354" s="60"/>
      <c r="D354" s="91"/>
      <c r="E354" s="91"/>
      <c r="G354" s="55"/>
    </row>
    <row r="355" spans="1:8" s="52" customFormat="1" ht="15" x14ac:dyDescent="0.25">
      <c r="A355" s="8">
        <v>53080</v>
      </c>
      <c r="B355" s="61"/>
      <c r="C355" s="62" t="s">
        <v>147</v>
      </c>
      <c r="D355" s="91"/>
      <c r="E355" s="91"/>
      <c r="G355" s="55"/>
    </row>
    <row r="356" spans="1:8" s="52" customFormat="1" x14ac:dyDescent="0.2">
      <c r="A356" s="5" t="s">
        <v>149</v>
      </c>
      <c r="B356" s="61"/>
      <c r="C356" s="62" t="s">
        <v>180</v>
      </c>
      <c r="D356" s="98"/>
      <c r="E356" s="98"/>
    </row>
    <row r="357" spans="1:8" s="52" customFormat="1" ht="15" x14ac:dyDescent="0.25">
      <c r="A357" s="8"/>
      <c r="B357" s="25">
        <v>3</v>
      </c>
      <c r="C357" s="26" t="s">
        <v>14</v>
      </c>
      <c r="D357" s="88">
        <f>D358</f>
        <v>2000</v>
      </c>
      <c r="E357" s="88">
        <f>E358</f>
        <v>2000</v>
      </c>
    </row>
    <row r="358" spans="1:8" s="52" customFormat="1" ht="15" x14ac:dyDescent="0.25">
      <c r="A358" s="23"/>
      <c r="B358" s="65">
        <v>32</v>
      </c>
      <c r="C358" s="66" t="s">
        <v>18</v>
      </c>
      <c r="D358" s="97">
        <f>SUM(D359:D360)</f>
        <v>2000</v>
      </c>
      <c r="E358" s="97">
        <f>SUM(E359:E360)</f>
        <v>2000</v>
      </c>
    </row>
    <row r="359" spans="1:8" s="76" customFormat="1" x14ac:dyDescent="0.2">
      <c r="A359" s="8"/>
      <c r="B359" s="63">
        <v>321</v>
      </c>
      <c r="C359" s="64" t="s">
        <v>19</v>
      </c>
      <c r="D359" s="96">
        <v>500</v>
      </c>
      <c r="E359" s="96">
        <v>600</v>
      </c>
    </row>
    <row r="360" spans="1:8" s="76" customFormat="1" x14ac:dyDescent="0.2">
      <c r="A360" s="8"/>
      <c r="B360" s="63">
        <v>322</v>
      </c>
      <c r="C360" s="64" t="s">
        <v>20</v>
      </c>
      <c r="D360" s="96">
        <v>1500</v>
      </c>
      <c r="E360" s="96">
        <v>1400</v>
      </c>
    </row>
    <row r="361" spans="1:8" s="52" customFormat="1" x14ac:dyDescent="0.2">
      <c r="D361" s="100"/>
      <c r="E361" s="100"/>
    </row>
    <row r="362" spans="1:8" s="52" customFormat="1" ht="15" x14ac:dyDescent="0.25">
      <c r="A362" s="8">
        <v>58300</v>
      </c>
      <c r="B362" s="61"/>
      <c r="C362" s="62" t="s">
        <v>181</v>
      </c>
      <c r="D362" s="91"/>
      <c r="E362" s="91"/>
    </row>
    <row r="363" spans="1:8" s="52" customFormat="1" x14ac:dyDescent="0.2">
      <c r="A363" s="5" t="s">
        <v>182</v>
      </c>
      <c r="B363" s="61"/>
      <c r="C363" s="62" t="s">
        <v>183</v>
      </c>
      <c r="D363" s="98"/>
      <c r="E363" s="98"/>
    </row>
    <row r="364" spans="1:8" s="52" customFormat="1" ht="15" x14ac:dyDescent="0.25">
      <c r="A364" s="8"/>
      <c r="B364" s="25">
        <v>3</v>
      </c>
      <c r="C364" s="26" t="s">
        <v>14</v>
      </c>
      <c r="D364" s="88">
        <f>D365+D368</f>
        <v>8649</v>
      </c>
      <c r="E364" s="88">
        <f>E365+E368</f>
        <v>8649</v>
      </c>
    </row>
    <row r="365" spans="1:8" s="52" customFormat="1" ht="15" x14ac:dyDescent="0.25">
      <c r="A365" s="8"/>
      <c r="B365" s="65">
        <v>31</v>
      </c>
      <c r="C365" s="66" t="s">
        <v>15</v>
      </c>
      <c r="D365" s="97">
        <f>SUM(D366:D367)</f>
        <v>600</v>
      </c>
      <c r="E365" s="97">
        <f>SUM(E366:E367)</f>
        <v>600</v>
      </c>
      <c r="F365" s="76"/>
      <c r="G365" s="55"/>
    </row>
    <row r="366" spans="1:8" s="52" customFormat="1" x14ac:dyDescent="0.2">
      <c r="A366" s="5"/>
      <c r="B366" s="63">
        <v>311</v>
      </c>
      <c r="C366" s="64" t="s">
        <v>16</v>
      </c>
      <c r="D366" s="96">
        <v>515.02</v>
      </c>
      <c r="E366" s="96">
        <v>515.02</v>
      </c>
      <c r="F366" s="76"/>
      <c r="G366" s="55"/>
    </row>
    <row r="367" spans="1:8" s="52" customFormat="1" x14ac:dyDescent="0.2">
      <c r="A367" s="5"/>
      <c r="B367" s="63">
        <v>313</v>
      </c>
      <c r="C367" s="64" t="s">
        <v>17</v>
      </c>
      <c r="D367" s="96">
        <v>84.98</v>
      </c>
      <c r="E367" s="96">
        <v>84.98</v>
      </c>
      <c r="G367" s="55"/>
    </row>
    <row r="368" spans="1:8" s="52" customFormat="1" ht="15" x14ac:dyDescent="0.25">
      <c r="A368" s="23"/>
      <c r="B368" s="65">
        <v>32</v>
      </c>
      <c r="C368" s="66" t="s">
        <v>18</v>
      </c>
      <c r="D368" s="97">
        <f>SUM(D369:D370)</f>
        <v>8049</v>
      </c>
      <c r="E368" s="97">
        <f>SUM(E369:E370)</f>
        <v>8049</v>
      </c>
      <c r="G368" s="55"/>
    </row>
    <row r="369" spans="1:7" s="52" customFormat="1" x14ac:dyDescent="0.2">
      <c r="A369" s="8"/>
      <c r="B369" s="63">
        <v>322</v>
      </c>
      <c r="C369" s="64" t="s">
        <v>20</v>
      </c>
      <c r="D369" s="96">
        <v>3294</v>
      </c>
      <c r="E369" s="96">
        <v>3294</v>
      </c>
      <c r="G369" s="55"/>
    </row>
    <row r="370" spans="1:7" s="52" customFormat="1" x14ac:dyDescent="0.2">
      <c r="A370" s="8"/>
      <c r="B370" s="63">
        <v>323</v>
      </c>
      <c r="C370" s="64" t="s">
        <v>21</v>
      </c>
      <c r="D370" s="96">
        <v>4755</v>
      </c>
      <c r="E370" s="96">
        <v>4755</v>
      </c>
      <c r="G370" s="55"/>
    </row>
    <row r="371" spans="1:7" s="52" customFormat="1" ht="15" hidden="1" x14ac:dyDescent="0.25">
      <c r="A371" s="8"/>
      <c r="B371" s="59"/>
      <c r="C371" s="60"/>
      <c r="D371" s="91"/>
      <c r="E371" s="91"/>
      <c r="G371" s="55"/>
    </row>
    <row r="372" spans="1:7" hidden="1" x14ac:dyDescent="0.2">
      <c r="A372" s="8" t="s">
        <v>116</v>
      </c>
      <c r="B372" s="61"/>
      <c r="C372" s="62" t="s">
        <v>134</v>
      </c>
      <c r="D372" s="98"/>
      <c r="E372" s="98"/>
    </row>
    <row r="373" spans="1:7" ht="15" hidden="1" x14ac:dyDescent="0.25">
      <c r="A373" s="23"/>
      <c r="B373" s="25">
        <v>3</v>
      </c>
      <c r="C373" s="26" t="s">
        <v>14</v>
      </c>
      <c r="D373" s="88">
        <f>D374</f>
        <v>0</v>
      </c>
      <c r="E373" s="88">
        <f>E374</f>
        <v>0</v>
      </c>
      <c r="F373" s="10">
        <f>F374</f>
        <v>6058.36</v>
      </c>
      <c r="G373" s="10">
        <f>F373</f>
        <v>6058.36</v>
      </c>
    </row>
    <row r="374" spans="1:7" ht="15" hidden="1" x14ac:dyDescent="0.25">
      <c r="B374" s="65">
        <v>32</v>
      </c>
      <c r="C374" s="66" t="s">
        <v>18</v>
      </c>
      <c r="D374" s="97">
        <f>D375</f>
        <v>0</v>
      </c>
      <c r="E374" s="97">
        <f>E375</f>
        <v>0</v>
      </c>
      <c r="F374" s="10">
        <v>6058.36</v>
      </c>
      <c r="G374" s="10">
        <f>F374</f>
        <v>6058.36</v>
      </c>
    </row>
    <row r="375" spans="1:7" ht="15" hidden="1" x14ac:dyDescent="0.25">
      <c r="A375" s="5"/>
      <c r="B375" s="63">
        <v>322</v>
      </c>
      <c r="C375" s="64" t="s">
        <v>20</v>
      </c>
      <c r="D375" s="96">
        <v>0</v>
      </c>
      <c r="E375" s="96">
        <v>0</v>
      </c>
      <c r="F375" s="10"/>
    </row>
    <row r="376" spans="1:7" ht="15" x14ac:dyDescent="0.25">
      <c r="B376" s="59"/>
      <c r="C376" s="60"/>
      <c r="D376" s="91"/>
      <c r="E376" s="91"/>
    </row>
    <row r="377" spans="1:7" ht="15" x14ac:dyDescent="0.25">
      <c r="A377" s="8">
        <v>53060</v>
      </c>
      <c r="B377" s="61"/>
      <c r="C377" s="62" t="s">
        <v>210</v>
      </c>
      <c r="D377" s="91"/>
      <c r="E377" s="91"/>
    </row>
    <row r="378" spans="1:7" x14ac:dyDescent="0.2">
      <c r="A378" s="5" t="s">
        <v>224</v>
      </c>
      <c r="B378" s="61"/>
      <c r="C378" s="62" t="s">
        <v>225</v>
      </c>
      <c r="D378" s="98"/>
      <c r="E378" s="98"/>
    </row>
    <row r="379" spans="1:7" ht="15" x14ac:dyDescent="0.25">
      <c r="B379" s="25">
        <v>3</v>
      </c>
      <c r="C379" s="26" t="s">
        <v>14</v>
      </c>
      <c r="D379" s="88">
        <f>D380</f>
        <v>0</v>
      </c>
      <c r="E379" s="88">
        <f>E380</f>
        <v>1404</v>
      </c>
    </row>
    <row r="380" spans="1:7" ht="15" x14ac:dyDescent="0.25">
      <c r="A380" s="23"/>
      <c r="B380" s="65">
        <v>32</v>
      </c>
      <c r="C380" s="66" t="s">
        <v>18</v>
      </c>
      <c r="D380" s="97">
        <f>SUM(D381:D390)</f>
        <v>0</v>
      </c>
      <c r="E380" s="97">
        <f>SUM(E381)</f>
        <v>1404</v>
      </c>
    </row>
    <row r="381" spans="1:7" x14ac:dyDescent="0.2">
      <c r="B381" s="63">
        <v>372</v>
      </c>
      <c r="C381" s="13" t="s">
        <v>79</v>
      </c>
      <c r="D381" s="96">
        <v>0</v>
      </c>
      <c r="E381" s="96">
        <v>1404</v>
      </c>
    </row>
    <row r="382" spans="1:7" x14ac:dyDescent="0.2">
      <c r="B382" s="61"/>
      <c r="C382" s="62"/>
      <c r="D382" s="98"/>
      <c r="E382" s="98"/>
    </row>
    <row r="383" spans="1:7" x14ac:dyDescent="0.2">
      <c r="A383" s="8">
        <v>2401</v>
      </c>
      <c r="B383" s="8"/>
      <c r="C383" s="5" t="s">
        <v>217</v>
      </c>
    </row>
    <row r="384" spans="1:7" ht="15" x14ac:dyDescent="0.25">
      <c r="A384" s="8">
        <v>11001</v>
      </c>
      <c r="B384" s="61"/>
      <c r="C384" s="62" t="s">
        <v>216</v>
      </c>
      <c r="D384" s="91"/>
      <c r="E384" s="91"/>
    </row>
    <row r="385" spans="1:7" x14ac:dyDescent="0.2">
      <c r="A385" s="5" t="s">
        <v>150</v>
      </c>
      <c r="B385" s="61"/>
      <c r="C385" s="62" t="s">
        <v>218</v>
      </c>
      <c r="D385" s="98"/>
      <c r="E385" s="98"/>
    </row>
    <row r="386" spans="1:7" ht="15" x14ac:dyDescent="0.25">
      <c r="B386" s="25">
        <v>3</v>
      </c>
      <c r="C386" s="26" t="s">
        <v>14</v>
      </c>
      <c r="D386" s="88">
        <f>D387</f>
        <v>0</v>
      </c>
      <c r="E386" s="88">
        <f>E387</f>
        <v>37347.65</v>
      </c>
    </row>
    <row r="387" spans="1:7" ht="15" x14ac:dyDescent="0.25">
      <c r="A387" s="23"/>
      <c r="B387" s="65">
        <v>32</v>
      </c>
      <c r="C387" s="66" t="s">
        <v>18</v>
      </c>
      <c r="D387" s="97">
        <f>D388</f>
        <v>0</v>
      </c>
      <c r="E387" s="97">
        <f>E388</f>
        <v>37347.65</v>
      </c>
    </row>
    <row r="388" spans="1:7" x14ac:dyDescent="0.2">
      <c r="B388" s="63">
        <v>323</v>
      </c>
      <c r="C388" s="64" t="s">
        <v>21</v>
      </c>
      <c r="D388" s="96">
        <v>0</v>
      </c>
      <c r="E388" s="96">
        <v>37347.65</v>
      </c>
    </row>
    <row r="389" spans="1:7" x14ac:dyDescent="0.2">
      <c r="B389" s="61"/>
      <c r="C389" s="62"/>
      <c r="D389" s="98"/>
      <c r="E389" s="98"/>
    </row>
    <row r="390" spans="1:7" ht="15" x14ac:dyDescent="0.25">
      <c r="A390" s="8">
        <v>2405</v>
      </c>
      <c r="B390" s="59"/>
      <c r="C390" s="62" t="s">
        <v>170</v>
      </c>
      <c r="D390" s="91"/>
      <c r="E390" s="91"/>
    </row>
    <row r="391" spans="1:7" x14ac:dyDescent="0.2">
      <c r="A391" s="8" t="s">
        <v>135</v>
      </c>
      <c r="B391" s="61"/>
      <c r="C391" s="62" t="s">
        <v>152</v>
      </c>
      <c r="D391" s="98"/>
      <c r="E391" s="98"/>
    </row>
    <row r="392" spans="1:7" x14ac:dyDescent="0.2">
      <c r="A392" s="8">
        <v>32300</v>
      </c>
      <c r="B392" s="61"/>
      <c r="C392" s="62" t="s">
        <v>136</v>
      </c>
      <c r="D392" s="98"/>
      <c r="E392" s="98"/>
    </row>
    <row r="393" spans="1:7" ht="15" x14ac:dyDescent="0.25">
      <c r="B393" s="25">
        <v>4</v>
      </c>
      <c r="C393" s="26" t="s">
        <v>22</v>
      </c>
      <c r="D393" s="88">
        <f>D394</f>
        <v>16350</v>
      </c>
      <c r="E393" s="88">
        <f>E394</f>
        <v>16350</v>
      </c>
      <c r="F393" s="10">
        <f>F394</f>
        <v>16350</v>
      </c>
      <c r="G393" s="10">
        <f>F393</f>
        <v>16350</v>
      </c>
    </row>
    <row r="394" spans="1:7" ht="15" x14ac:dyDescent="0.25">
      <c r="B394" s="65">
        <v>42</v>
      </c>
      <c r="C394" s="66" t="s">
        <v>54</v>
      </c>
      <c r="D394" s="97">
        <f>SUM(D395:D396)</f>
        <v>16350</v>
      </c>
      <c r="E394" s="97">
        <f>SUM(E395:E396)</f>
        <v>16350</v>
      </c>
      <c r="F394" s="10">
        <v>16350</v>
      </c>
      <c r="G394" s="10">
        <f>F394</f>
        <v>16350</v>
      </c>
    </row>
    <row r="395" spans="1:7" x14ac:dyDescent="0.2">
      <c r="B395" s="63">
        <v>422</v>
      </c>
      <c r="C395" s="64" t="s">
        <v>118</v>
      </c>
      <c r="D395" s="96">
        <v>13000</v>
      </c>
      <c r="E395" s="96">
        <v>13000</v>
      </c>
    </row>
    <row r="396" spans="1:7" x14ac:dyDescent="0.2">
      <c r="B396" s="63">
        <v>424</v>
      </c>
      <c r="C396" s="64" t="s">
        <v>48</v>
      </c>
      <c r="D396" s="96">
        <v>3350</v>
      </c>
      <c r="E396" s="96">
        <v>3350</v>
      </c>
    </row>
    <row r="397" spans="1:7" x14ac:dyDescent="0.2">
      <c r="B397" s="61"/>
      <c r="C397" s="62"/>
      <c r="D397" s="98"/>
      <c r="E397" s="98"/>
    </row>
    <row r="398" spans="1:7" x14ac:dyDescent="0.2">
      <c r="A398" s="8">
        <v>48006</v>
      </c>
      <c r="B398" s="61"/>
      <c r="C398" s="62" t="s">
        <v>219</v>
      </c>
      <c r="D398" s="98"/>
      <c r="E398" s="98"/>
    </row>
    <row r="399" spans="1:7" ht="15" x14ac:dyDescent="0.25">
      <c r="B399" s="25">
        <v>4</v>
      </c>
      <c r="C399" s="26" t="s">
        <v>22</v>
      </c>
      <c r="D399" s="88">
        <f>D400</f>
        <v>0</v>
      </c>
      <c r="E399" s="88">
        <f>E400</f>
        <v>21450</v>
      </c>
    </row>
    <row r="400" spans="1:7" ht="15" x14ac:dyDescent="0.25">
      <c r="B400" s="65">
        <v>42</v>
      </c>
      <c r="C400" s="66" t="s">
        <v>54</v>
      </c>
      <c r="D400" s="97">
        <f>SUM(D401:D402)</f>
        <v>0</v>
      </c>
      <c r="E400" s="97">
        <f>SUM(E401:E402)</f>
        <v>21450</v>
      </c>
    </row>
    <row r="401" spans="1:8" x14ac:dyDescent="0.2">
      <c r="B401" s="63">
        <v>422</v>
      </c>
      <c r="C401" s="64" t="s">
        <v>118</v>
      </c>
      <c r="D401" s="96">
        <v>0</v>
      </c>
      <c r="E401" s="96">
        <v>21450</v>
      </c>
      <c r="H401" s="5" t="s">
        <v>220</v>
      </c>
    </row>
    <row r="402" spans="1:8" x14ac:dyDescent="0.2">
      <c r="B402" s="61"/>
      <c r="C402" s="62"/>
      <c r="D402" s="98"/>
      <c r="E402" s="98"/>
    </row>
    <row r="403" spans="1:8" x14ac:dyDescent="0.2">
      <c r="A403" s="8">
        <v>55291</v>
      </c>
      <c r="B403" s="61"/>
      <c r="C403" s="62" t="s">
        <v>171</v>
      </c>
      <c r="D403" s="98"/>
      <c r="E403" s="98"/>
    </row>
    <row r="404" spans="1:8" ht="15" x14ac:dyDescent="0.25">
      <c r="B404" s="25">
        <v>4</v>
      </c>
      <c r="C404" s="26" t="s">
        <v>22</v>
      </c>
      <c r="D404" s="88">
        <f>D405</f>
        <v>84000</v>
      </c>
      <c r="E404" s="88">
        <f>E405</f>
        <v>271500</v>
      </c>
    </row>
    <row r="405" spans="1:8" ht="15" x14ac:dyDescent="0.25">
      <c r="B405" s="65">
        <v>42</v>
      </c>
      <c r="C405" s="66" t="s">
        <v>54</v>
      </c>
      <c r="D405" s="97">
        <f>SUM(D406:D406)</f>
        <v>84000</v>
      </c>
      <c r="E405" s="97">
        <f>SUM(E406:E407)</f>
        <v>271500</v>
      </c>
    </row>
    <row r="406" spans="1:8" x14ac:dyDescent="0.2">
      <c r="B406" s="63">
        <v>422</v>
      </c>
      <c r="C406" s="64" t="s">
        <v>118</v>
      </c>
      <c r="D406" s="96">
        <v>84000</v>
      </c>
      <c r="E406" s="96">
        <v>84000</v>
      </c>
      <c r="H406" s="5" t="s">
        <v>186</v>
      </c>
    </row>
    <row r="407" spans="1:8" x14ac:dyDescent="0.2">
      <c r="B407" s="63">
        <v>423</v>
      </c>
      <c r="C407" s="64" t="s">
        <v>206</v>
      </c>
      <c r="D407" s="96"/>
      <c r="E407" s="96">
        <v>187500</v>
      </c>
      <c r="H407" s="5" t="s">
        <v>212</v>
      </c>
    </row>
    <row r="408" spans="1:8" x14ac:dyDescent="0.2">
      <c r="B408" s="61"/>
      <c r="C408" s="62"/>
      <c r="D408" s="98"/>
      <c r="E408" s="98"/>
    </row>
    <row r="409" spans="1:8" x14ac:dyDescent="0.2">
      <c r="A409" s="8">
        <v>53082</v>
      </c>
      <c r="B409" s="61"/>
      <c r="C409" s="62" t="s">
        <v>178</v>
      </c>
      <c r="D409" s="98"/>
      <c r="E409" s="98"/>
    </row>
    <row r="410" spans="1:8" ht="15" x14ac:dyDescent="0.25">
      <c r="B410" s="25">
        <v>3</v>
      </c>
      <c r="C410" s="26" t="s">
        <v>14</v>
      </c>
      <c r="D410" s="88">
        <f>D411</f>
        <v>0</v>
      </c>
      <c r="E410" s="88">
        <f>E411</f>
        <v>22771.99</v>
      </c>
    </row>
    <row r="411" spans="1:8" ht="15" x14ac:dyDescent="0.25">
      <c r="B411" s="65">
        <v>32</v>
      </c>
      <c r="C411" s="66" t="s">
        <v>18</v>
      </c>
      <c r="D411" s="97">
        <f>D412</f>
        <v>0</v>
      </c>
      <c r="E411" s="97">
        <f>E412</f>
        <v>22771.99</v>
      </c>
    </row>
    <row r="412" spans="1:8" x14ac:dyDescent="0.2">
      <c r="B412" s="63">
        <v>322</v>
      </c>
      <c r="C412" s="64" t="s">
        <v>20</v>
      </c>
      <c r="D412" s="96">
        <v>0</v>
      </c>
      <c r="E412" s="96">
        <v>22771.99</v>
      </c>
    </row>
    <row r="413" spans="1:8" ht="15" x14ac:dyDescent="0.25">
      <c r="B413" s="25">
        <v>4</v>
      </c>
      <c r="C413" s="26" t="s">
        <v>22</v>
      </c>
      <c r="D413" s="88">
        <f>D414</f>
        <v>26000</v>
      </c>
      <c r="E413" s="88">
        <f>E414</f>
        <v>3228.01</v>
      </c>
    </row>
    <row r="414" spans="1:8" ht="15" x14ac:dyDescent="0.25">
      <c r="B414" s="65">
        <v>42</v>
      </c>
      <c r="C414" s="66" t="s">
        <v>54</v>
      </c>
      <c r="D414" s="97">
        <f>SUM(D415:D415)</f>
        <v>26000</v>
      </c>
      <c r="E414" s="97">
        <f>SUM(E415:E415)</f>
        <v>3228.01</v>
      </c>
    </row>
    <row r="415" spans="1:8" x14ac:dyDescent="0.2">
      <c r="B415" s="63">
        <v>422</v>
      </c>
      <c r="C415" s="64" t="s">
        <v>118</v>
      </c>
      <c r="D415" s="96">
        <v>26000</v>
      </c>
      <c r="E415" s="96">
        <v>3228.01</v>
      </c>
      <c r="H415" s="5" t="s">
        <v>185</v>
      </c>
    </row>
    <row r="416" spans="1:8" x14ac:dyDescent="0.2">
      <c r="B416" s="61"/>
      <c r="C416" s="62"/>
      <c r="D416" s="98"/>
      <c r="E416" s="98"/>
      <c r="H416" s="5"/>
    </row>
    <row r="417" spans="2:7" ht="15" thickBot="1" x14ac:dyDescent="0.25">
      <c r="B417" s="24"/>
      <c r="C417" s="14"/>
      <c r="D417" s="92"/>
      <c r="E417" s="92"/>
    </row>
    <row r="418" spans="2:7" ht="15.75" thickBot="1" x14ac:dyDescent="0.3">
      <c r="B418" s="14"/>
      <c r="C418" s="28" t="s">
        <v>23</v>
      </c>
      <c r="D418" s="102">
        <f>D12+D24+D36+D53+D61+D68+D76+D83+D104+D115+D132+D139+D147+D163+D174+D193+D199+D205+D212+D225+D232+D155+D218+D240+D247+D254+D262+D278+D285+D292+D303+D312+D324+D339+D357+D364+D373+D393+D404+D413</f>
        <v>7993846.5899999999</v>
      </c>
      <c r="E418" s="102">
        <f>E12+E24+E36+E53+E61+E68+E76+E83+E94+E104+E115+E122+E125+E132+E139+E147+E163+E174+E181+E187+E193+E199+E205+E212+E225+E232+E155+E218+E240+E247+E254+E262+E278+E285+E292+E303+E312+E324+E339+E351+E357+E364+E373+E379+E386+E393+E399+E404+E410+E413</f>
        <v>8230018.9399999995</v>
      </c>
      <c r="F418" s="29">
        <f>F12+F24+F36+F53+F76+F104+F115+F132+F139+F147+F163+F174+F193+F199+F232+F155+F240+F247+F262+F278+F285+F292+F303+F312+F324+F339+F373+F393</f>
        <v>7804904.8000000007</v>
      </c>
      <c r="G418" s="29">
        <f>G12+G24+G36+G53+G76+G104+G115+G132+G139+G147+G163+G174+G193+G199+G232+G155+G240+G247+G262+G278+G285+G292+G303+G312+G324+G339+G373+G393</f>
        <v>7804904.8000000007</v>
      </c>
    </row>
    <row r="419" spans="2:7" x14ac:dyDescent="0.2">
      <c r="B419" s="14"/>
      <c r="C419" s="14"/>
      <c r="D419" s="92"/>
      <c r="E419" s="92"/>
    </row>
    <row r="420" spans="2:7" ht="15" x14ac:dyDescent="0.25">
      <c r="C420" s="3"/>
    </row>
    <row r="421" spans="2:7" ht="15" x14ac:dyDescent="0.25">
      <c r="C421" s="3"/>
      <c r="D421" s="87"/>
      <c r="E421" s="87"/>
    </row>
    <row r="423" spans="2:7" x14ac:dyDescent="0.2">
      <c r="F423" s="57" t="s">
        <v>143</v>
      </c>
    </row>
    <row r="424" spans="2:7" x14ac:dyDescent="0.2">
      <c r="F424" s="57" t="s">
        <v>142</v>
      </c>
    </row>
    <row r="426" spans="2:7" ht="15" x14ac:dyDescent="0.25">
      <c r="D426" s="103"/>
      <c r="E426" s="103"/>
    </row>
  </sheetData>
  <mergeCells count="3">
    <mergeCell ref="A1:G1"/>
    <mergeCell ref="A2:G2"/>
    <mergeCell ref="A3:G3"/>
  </mergeCells>
  <phoneticPr fontId="7" type="noConversion"/>
  <pageMargins left="0.23622047244094491" right="0.27559055118110237" top="0.47244094488188981" bottom="0.51181102362204722" header="0.35433070866141736" footer="0.23622047244094491"/>
  <pageSetup paperSize="9" scale="78" fitToHeight="5" orientation="portrait" r:id="rId1"/>
  <headerFooter alignWithMargins="0">
    <oddFooter>&amp;CStranica &amp;P+2 od 14</oddFooter>
  </headerFooter>
  <rowBreaks count="2" manualBreakCount="2">
    <brk id="99" max="6" man="1"/>
    <brk id="16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</vt:lpstr>
      <vt:lpstr>PRIHODI</vt:lpstr>
      <vt:lpstr>RASHODI</vt:lpstr>
      <vt:lpstr>OPĆI!Podrucje_ispisa</vt:lpstr>
      <vt:lpstr>PRIHODI!Podrucje_ispisa</vt:lpstr>
      <vt:lpstr>RASHODI!Podrucje_ispisa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Korisnik</cp:lastModifiedBy>
  <cp:lastPrinted>2019-12-19T08:52:59Z</cp:lastPrinted>
  <dcterms:created xsi:type="dcterms:W3CDTF">2011-12-21T08:27:12Z</dcterms:created>
  <dcterms:modified xsi:type="dcterms:W3CDTF">2019-12-19T09:13:19Z</dcterms:modified>
</cp:coreProperties>
</file>