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razen\Desktop\FIN. PLAN\2019\"/>
    </mc:Choice>
  </mc:AlternateContent>
  <bookViews>
    <workbookView xWindow="480" yWindow="15" windowWidth="11355" windowHeight="8445"/>
  </bookViews>
  <sheets>
    <sheet name="OPĆI" sheetId="11" r:id="rId1"/>
    <sheet name="PRIHODI" sheetId="1" r:id="rId2"/>
    <sheet name="RASHODI" sheetId="2" r:id="rId3"/>
  </sheets>
  <definedNames>
    <definedName name="_xlnm.Print_Area" localSheetId="1">PRIHODI!$A$1:$E$54</definedName>
    <definedName name="_xlnm.Print_Area" localSheetId="2">RASHODI!$A$1:$F$328</definedName>
  </definedNames>
  <calcPr calcId="162913"/>
</workbook>
</file>

<file path=xl/calcChain.xml><?xml version="1.0" encoding="utf-8"?>
<calcChain xmlns="http://schemas.openxmlformats.org/spreadsheetml/2006/main">
  <c r="D87" i="2" l="1"/>
  <c r="D86" i="2" s="1"/>
  <c r="D80" i="2"/>
  <c r="E80" i="2" s="1"/>
  <c r="E143" i="2"/>
  <c r="D144" i="2"/>
  <c r="D143" i="2" s="1"/>
  <c r="F144" i="2"/>
  <c r="E120" i="2"/>
  <c r="F310" i="2"/>
  <c r="E309" i="2"/>
  <c r="F309" i="2" s="1"/>
  <c r="F163" i="2"/>
  <c r="E162" i="2"/>
  <c r="F162" i="2" s="1"/>
  <c r="E254" i="2"/>
  <c r="E156" i="2"/>
  <c r="F156" i="2" s="1"/>
  <c r="F157" i="2"/>
  <c r="F143" i="2" l="1"/>
  <c r="D189" i="2"/>
  <c r="D188" i="2" s="1"/>
  <c r="F107" i="2"/>
  <c r="D107" i="2"/>
  <c r="D106" i="2" s="1"/>
  <c r="E106" i="2"/>
  <c r="F106" i="2" s="1"/>
  <c r="D66" i="2"/>
  <c r="D65" i="2" s="1"/>
  <c r="C22" i="1"/>
  <c r="D22" i="1" s="1"/>
  <c r="D316" i="2"/>
  <c r="D315" i="2" s="1"/>
  <c r="D310" i="2"/>
  <c r="D309" i="2" s="1"/>
  <c r="D301" i="2"/>
  <c r="D299" i="2"/>
  <c r="D288" i="2"/>
  <c r="D286" i="2"/>
  <c r="E286" i="2" s="1"/>
  <c r="D279" i="2"/>
  <c r="D275" i="2"/>
  <c r="D266" i="2"/>
  <c r="D265" i="2" s="1"/>
  <c r="C28" i="1" s="1"/>
  <c r="D259" i="2"/>
  <c r="D255" i="2"/>
  <c r="D248" i="2"/>
  <c r="D247" i="2" s="1"/>
  <c r="D241" i="2"/>
  <c r="D240" i="2" s="1"/>
  <c r="D234" i="2"/>
  <c r="D228" i="2"/>
  <c r="D225" i="2"/>
  <c r="D217" i="2"/>
  <c r="D216" i="2" s="1"/>
  <c r="D210" i="2"/>
  <c r="D203" i="2"/>
  <c r="D202" i="2" s="1"/>
  <c r="C46" i="1" s="1"/>
  <c r="D196" i="2"/>
  <c r="D182" i="2"/>
  <c r="D181" i="2" s="1"/>
  <c r="D176" i="2"/>
  <c r="D175" i="2" s="1"/>
  <c r="C40" i="1" s="1"/>
  <c r="C38" i="1" s="1"/>
  <c r="D169" i="2"/>
  <c r="D168" i="2" s="1"/>
  <c r="D163" i="2"/>
  <c r="D162" i="2" s="1"/>
  <c r="D157" i="2"/>
  <c r="D156" i="2" s="1"/>
  <c r="D151" i="2"/>
  <c r="D137" i="2"/>
  <c r="D129" i="2"/>
  <c r="D128" i="2" s="1"/>
  <c r="D121" i="2"/>
  <c r="D120" i="2" s="1"/>
  <c r="D114" i="2"/>
  <c r="D113" i="2" s="1"/>
  <c r="D100" i="2"/>
  <c r="D96" i="2"/>
  <c r="D79" i="2"/>
  <c r="D73" i="2"/>
  <c r="D72" i="2" s="1"/>
  <c r="D58" i="2"/>
  <c r="D57" i="2" s="1"/>
  <c r="D50" i="2"/>
  <c r="D49" i="2" s="1"/>
  <c r="D43" i="2"/>
  <c r="D41" i="2"/>
  <c r="D34" i="2"/>
  <c r="D29" i="2"/>
  <c r="D21" i="2"/>
  <c r="D17" i="2"/>
  <c r="D136" i="2" l="1"/>
  <c r="E137" i="2"/>
  <c r="E136" i="2" s="1"/>
  <c r="D254" i="2"/>
  <c r="C20" i="1" s="1"/>
  <c r="D195" i="2"/>
  <c r="E196" i="2"/>
  <c r="E195" i="2" s="1"/>
  <c r="D40" i="2"/>
  <c r="E41" i="2"/>
  <c r="C45" i="1"/>
  <c r="D150" i="2"/>
  <c r="E151" i="2"/>
  <c r="E150" i="2" s="1"/>
  <c r="D209" i="2"/>
  <c r="C19" i="1" s="1"/>
  <c r="E210" i="2"/>
  <c r="E209" i="2" s="1"/>
  <c r="F28" i="11"/>
  <c r="D274" i="2"/>
  <c r="C29" i="1" s="1"/>
  <c r="D285" i="2"/>
  <c r="C35" i="1" s="1"/>
  <c r="D298" i="2"/>
  <c r="D224" i="2"/>
  <c r="C30" i="1" s="1"/>
  <c r="D95" i="2"/>
  <c r="D28" i="2"/>
  <c r="D16" i="2"/>
  <c r="C16" i="1" l="1"/>
  <c r="C44" i="1"/>
  <c r="C42" i="1" s="1"/>
  <c r="C17" i="1"/>
  <c r="D321" i="2"/>
  <c r="F27" i="11" s="1"/>
  <c r="F26" i="11" s="1"/>
  <c r="C27" i="1"/>
  <c r="C26" i="1" s="1"/>
  <c r="C15" i="1" l="1"/>
  <c r="C13" i="1" s="1"/>
  <c r="C51" i="1" s="1"/>
  <c r="C54" i="1" s="1"/>
  <c r="C43" i="1"/>
  <c r="F24" i="11" l="1"/>
  <c r="F23" i="11" s="1"/>
  <c r="F29" i="11" s="1"/>
  <c r="E38" i="1"/>
  <c r="F288" i="2"/>
  <c r="F286" i="2"/>
  <c r="F301" i="2" l="1"/>
  <c r="F299" i="2"/>
  <c r="E285" i="2"/>
  <c r="F285" i="2" s="1"/>
  <c r="E298" i="2" l="1"/>
  <c r="F298" i="2" s="1"/>
  <c r="F279" i="2"/>
  <c r="E113" i="2" l="1"/>
  <c r="H26" i="1" l="1"/>
  <c r="E315" i="2"/>
  <c r="E240" i="2"/>
  <c r="E202" i="2"/>
  <c r="E40" i="2" l="1"/>
  <c r="E57" i="2"/>
  <c r="F57" i="2" s="1"/>
  <c r="E274" i="2"/>
  <c r="F274" i="2" s="1"/>
  <c r="E265" i="2"/>
  <c r="E16" i="2"/>
  <c r="E28" i="2"/>
  <c r="E95" i="2"/>
  <c r="G28" i="11"/>
  <c r="E128" i="2"/>
  <c r="F259" i="2"/>
  <c r="F21" i="2"/>
  <c r="F315" i="2"/>
  <c r="F240" i="2"/>
  <c r="F225" i="2"/>
  <c r="F202" i="2"/>
  <c r="F150" i="2"/>
  <c r="F136" i="2"/>
  <c r="F113" i="2"/>
  <c r="F100" i="2"/>
  <c r="D15" i="1" l="1"/>
  <c r="F80" i="2"/>
  <c r="E79" i="2"/>
  <c r="H28" i="11"/>
  <c r="F254" i="2"/>
  <c r="F209" i="2"/>
  <c r="F234" i="2"/>
  <c r="E224" i="2"/>
  <c r="F128" i="2"/>
  <c r="F266" i="2"/>
  <c r="F17" i="2"/>
  <c r="F58" i="2"/>
  <c r="F316" i="2"/>
  <c r="F255" i="2"/>
  <c r="F129" i="2"/>
  <c r="F137" i="2"/>
  <c r="F151" i="2"/>
  <c r="F196" i="2"/>
  <c r="F203" i="2"/>
  <c r="F210" i="2"/>
  <c r="F241" i="2"/>
  <c r="E22" i="1"/>
  <c r="F114" i="2"/>
  <c r="F41" i="2"/>
  <c r="F40" i="2"/>
  <c r="F43" i="2"/>
  <c r="F195" i="2"/>
  <c r="F34" i="2"/>
  <c r="F29" i="2"/>
  <c r="F79" i="2" l="1"/>
  <c r="E321" i="2"/>
  <c r="D42" i="1"/>
  <c r="E42" i="1" s="1"/>
  <c r="E26" i="1"/>
  <c r="F95" i="2"/>
  <c r="F121" i="2"/>
  <c r="F224" i="2"/>
  <c r="F228" i="2"/>
  <c r="F275" i="2"/>
  <c r="F96" i="2"/>
  <c r="G27" i="11" l="1"/>
  <c r="F120" i="2"/>
  <c r="F265" i="2"/>
  <c r="F16" i="2"/>
  <c r="E15" i="1" l="1"/>
  <c r="G26" i="11"/>
  <c r="F28" i="2"/>
  <c r="F321" i="2" s="1"/>
  <c r="H27" i="11" l="1"/>
  <c r="H26" i="11" s="1"/>
  <c r="E13" i="1"/>
  <c r="H24" i="11" l="1"/>
  <c r="H23" i="11" s="1"/>
  <c r="H29" i="11" s="1"/>
  <c r="E51" i="1"/>
  <c r="E54" i="1" s="1"/>
  <c r="D13" i="1"/>
  <c r="G24" i="11" s="1"/>
  <c r="G23" i="11" l="1"/>
  <c r="G29" i="11" s="1"/>
  <c r="D51" i="1"/>
  <c r="D54" i="1" s="1"/>
</calcChain>
</file>

<file path=xl/comments1.xml><?xml version="1.0" encoding="utf-8"?>
<comments xmlns="http://schemas.openxmlformats.org/spreadsheetml/2006/main">
  <authors>
    <author>*</author>
  </authors>
  <commentList>
    <comment ref="C45" authorId="0" shapeId="0">
      <text>
        <r>
          <rPr>
            <b/>
            <sz val="8"/>
            <color indexed="81"/>
            <rFont val="Tahoma"/>
            <family val="2"/>
            <charset val="238"/>
          </rPr>
          <t>Podloga  plan rashoda gdje nisu točno određeni iznosi, jer nismo imali procjenu troška</t>
        </r>
      </text>
    </comment>
  </commentList>
</comments>
</file>

<file path=xl/comments2.xml><?xml version="1.0" encoding="utf-8"?>
<comments xmlns="http://schemas.openxmlformats.org/spreadsheetml/2006/main">
  <authors>
    <author>*</author>
  </authors>
  <commentList>
    <comment ref="D17" authorId="0" shapeId="0">
      <text>
        <r>
          <rPr>
            <b/>
            <sz val="8"/>
            <color indexed="81"/>
            <rFont val="Tahoma"/>
            <family val="2"/>
            <charset val="238"/>
          </rPr>
          <t>Indeks uvećanja 105,6 Min. Fin.</t>
        </r>
      </text>
    </comment>
    <comment ref="D20" authorId="0" shapeId="0">
      <text>
        <r>
          <rPr>
            <b/>
            <sz val="8"/>
            <color indexed="81"/>
            <rFont val="Tahoma"/>
            <family val="2"/>
            <charset val="238"/>
          </rPr>
          <t>17,2% na 311</t>
        </r>
      </text>
    </comment>
  </commentList>
</comments>
</file>

<file path=xl/sharedStrings.xml><?xml version="1.0" encoding="utf-8"?>
<sst xmlns="http://schemas.openxmlformats.org/spreadsheetml/2006/main" count="436" uniqueCount="190">
  <si>
    <t>PRIHODI I PRIMICI ISKAZANI PO VRSTAMA</t>
  </si>
  <si>
    <t>RAČUN</t>
  </si>
  <si>
    <t>VRSTA PRIHODA</t>
  </si>
  <si>
    <t>PRIHODI POSLOVANJA</t>
  </si>
  <si>
    <t>PRIHODI OD IMOVINE</t>
  </si>
  <si>
    <t>Prihodi od financijske imovine</t>
  </si>
  <si>
    <t>Prihodi od nefinancijske imovine</t>
  </si>
  <si>
    <t>PRIHODI IZ PRORAČUNA</t>
  </si>
  <si>
    <t>PRIHODI OD PRODAJE NEFINANCISKE IMOVINE</t>
  </si>
  <si>
    <t>PRIHODI OD PRODAJE DUGOTRAJNE IMOVINE</t>
  </si>
  <si>
    <t>S V E U K U P N O</t>
  </si>
  <si>
    <t>O P I S</t>
  </si>
  <si>
    <t>PROGRAM: JAVNE POTREBE U ŠKOLSTVU</t>
  </si>
  <si>
    <t>AKTIVNOST: Troškovi zaposlenika</t>
  </si>
  <si>
    <t>RASHODI POSLOVANJA</t>
  </si>
  <si>
    <t>RASHODI ZA ZAPOSLENE</t>
  </si>
  <si>
    <t>PLAĆE</t>
  </si>
  <si>
    <t>DOPRINOSI NA PLAĆE</t>
  </si>
  <si>
    <t>MATERIJALNI RASHODI</t>
  </si>
  <si>
    <t>NAKNADE TROŠKOVA ZAPOSLENIMA</t>
  </si>
  <si>
    <t>RASHODI ZA MATERIJAL I ENERGIJU</t>
  </si>
  <si>
    <t>RASHODI ZA USLUGE</t>
  </si>
  <si>
    <t>RASHODI ZA NABAVU NEFINANCIJSKE IMOVINE</t>
  </si>
  <si>
    <t>SVEUKUPNO</t>
  </si>
  <si>
    <t>Prihodi od školske kuhinje</t>
  </si>
  <si>
    <t>Prihodi od produženog boravka</t>
  </si>
  <si>
    <t>Prihodi od kotizacija za Novigradsko proljeće</t>
  </si>
  <si>
    <t>Prihodi od djece za izlete</t>
  </si>
  <si>
    <t>Prihodi od djece za osiguranje</t>
  </si>
  <si>
    <t>Prihodi od glazbene škole</t>
  </si>
  <si>
    <t>DAROVI, NAGRADE, BOŽIĆNICE, REGRES….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</si>
  <si>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</si>
  <si>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</si>
  <si>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</si>
  <si>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</si>
  <si>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</si>
  <si>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</si>
  <si>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</si>
  <si>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</si>
  <si>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</si>
  <si>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</si>
  <si>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</si>
  <si>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</si>
  <si>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AKTIVNOST: Novigradsko proljeće</t>
  </si>
  <si>
    <t>Prihodi po posebnim propisima</t>
  </si>
  <si>
    <t>KVALITETNA NASTAVA</t>
  </si>
  <si>
    <t>PRODUŽENI BORAVAK</t>
  </si>
  <si>
    <t>NOVIGRADSKO PROLJEĆE</t>
  </si>
  <si>
    <t>KNJIGE U KNJIŽNICAMA</t>
  </si>
  <si>
    <t>RASHODI I IZDACI ZA TROGODIŠNJE RAZDOBLJE</t>
  </si>
  <si>
    <t>P. iz proračuna za fin. redovne djelatnosti - IŽ</t>
  </si>
  <si>
    <t>P. iz proračuna za fin. Novigr. prolj. - IŽ</t>
  </si>
  <si>
    <t>PRIHODI PO POSEBNIM PROPISIMA</t>
  </si>
  <si>
    <t>P. OD PRODAJE NEFINANCIJSKE IMOVINE</t>
  </si>
  <si>
    <t>RASHODI ZA NABAVU PROIZV. DUGOTRAJNE IMOVINE</t>
  </si>
  <si>
    <t>671 dio</t>
  </si>
  <si>
    <t>P. iz proračuna za fin. redovne djelatnosti</t>
  </si>
  <si>
    <t>Osnovna škola - Scuola elementare</t>
  </si>
  <si>
    <t>"R I V A R E L A"</t>
  </si>
  <si>
    <t>PRIHODI UKUPNO</t>
  </si>
  <si>
    <t>PRIHODI OD NEFINANCIJSKE IMOVINE</t>
  </si>
  <si>
    <t>RASHODI UKUPNO</t>
  </si>
  <si>
    <t>RASHODI ZA NEFINANCIJSKU IMOVINU</t>
  </si>
  <si>
    <t>RAZLIKA - VIŠAK / MANJAK</t>
  </si>
  <si>
    <t>VIŠAK / 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</si>
  <si>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</si>
  <si>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</si>
  <si>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</si>
  <si>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</si>
  <si>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Projekcija plana</t>
  </si>
  <si>
    <t>POZICIJA</t>
  </si>
  <si>
    <t>A210102</t>
  </si>
  <si>
    <t>Izvori financiranja: Prihodi od Ministarstva obrazovanja</t>
  </si>
  <si>
    <t>Izvori financiranja: Prihodi od županijskog proračuna</t>
  </si>
  <si>
    <t>PROGRAM: REDOVNA DJELATNOST</t>
  </si>
  <si>
    <t>A210101</t>
  </si>
  <si>
    <t>AKTIVNOST: Materijalni rashodi OŠ po kriterijima</t>
  </si>
  <si>
    <t>OSTALI NESPOMENUTI RASHODI POSLOVANJA</t>
  </si>
  <si>
    <t>FINANCIJSKI RASHODI</t>
  </si>
  <si>
    <t>OSTALI FINANCIJSKI RASHODI</t>
  </si>
  <si>
    <t>AKTIVNOST: Materijalni rashodi OŠ po stvarnom trošku</t>
  </si>
  <si>
    <t>NAKN. GRAĐ., KUĆANSTVIMA NA TEM. OSIG. I DR. NAK.</t>
  </si>
  <si>
    <t>OSTALE NAKN. GRAĐANIMA I KUĆAN. IZ PRORAČUNA</t>
  </si>
  <si>
    <t>A210201</t>
  </si>
  <si>
    <t>PROGRAM: REDOVNA DJELATNOST - IZNAD STANDARDA</t>
  </si>
  <si>
    <t>AKTIVNOST: Materijalni rashodi OŠ po stvarnom trošku iznad standarda</t>
  </si>
  <si>
    <t>OST. NESPOM. RASHODI POSLOVANJA</t>
  </si>
  <si>
    <t>A230107</t>
  </si>
  <si>
    <t>PLAĆE (BRUTO)</t>
  </si>
  <si>
    <t>PROGRAMI OBRAZOVANJA IZNAD STANDARDA</t>
  </si>
  <si>
    <t>A230110</t>
  </si>
  <si>
    <t>A230119</t>
  </si>
  <si>
    <t>NAGRADE ZA UČENIKE</t>
  </si>
  <si>
    <t>A230120</t>
  </si>
  <si>
    <t>RANO UČENJE INFORMATIKE</t>
  </si>
  <si>
    <t>A230122</t>
  </si>
  <si>
    <t>PSIHOLOG</t>
  </si>
  <si>
    <t>A230124</t>
  </si>
  <si>
    <t>Izvori financiranja: Prihodi od sufinanciranja učenika</t>
  </si>
  <si>
    <t>A230106</t>
  </si>
  <si>
    <t>A230115</t>
  </si>
  <si>
    <t>O P Ć I   D I O</t>
  </si>
  <si>
    <t>OSTALI RASHODI ZA  ZAPOSLENE</t>
  </si>
  <si>
    <t>Prihodi od djece zakazalište</t>
  </si>
  <si>
    <t>A230102</t>
  </si>
  <si>
    <t>P. iz proračuna za fin. inv. održ. i kap. ulaganja - IŽ</t>
  </si>
  <si>
    <t>ŠKOLSKI PREVENTIVNI PROGRAMI</t>
  </si>
  <si>
    <t>A230134</t>
  </si>
  <si>
    <t>PROJEKCIJA</t>
  </si>
  <si>
    <t>652 dio</t>
  </si>
  <si>
    <t>POMOĆI IZ INOZ. I OD SUBJ. UNUTAR OPĆEG PRORAČUNA</t>
  </si>
  <si>
    <t>Pomoći iz drž. proračuna temeljem prijenosa EU sredstava</t>
  </si>
  <si>
    <t>Izvori financiranja: Prihodi od gradskog proračuna (Grad Novigrad)</t>
  </si>
  <si>
    <t>Izvori financiranja: Projekt "Školovanje bez diskriminacije - ulog u tolerantno društvo" - EU fondovi</t>
  </si>
  <si>
    <t>AKTIVNOST: Pomoćnici u nastavi</t>
  </si>
  <si>
    <t>A230104</t>
  </si>
  <si>
    <t>Emonijska 4</t>
  </si>
  <si>
    <t>52466 Novigrad</t>
  </si>
  <si>
    <t>VIŠAK IZ PRETHODNIH GODINA</t>
  </si>
  <si>
    <t>636 dio</t>
  </si>
  <si>
    <t>P. prorač. korisnicima iz prorač. koji im nije nadležan - Grad</t>
  </si>
  <si>
    <t>AKTIVNOST: Županijska natjecanja</t>
  </si>
  <si>
    <t>A230199</t>
  </si>
  <si>
    <t>AKTIVNOST: Zavičajna nastava</t>
  </si>
  <si>
    <t>POSTROJENJA I OPREMA</t>
  </si>
  <si>
    <t>P. prorač. korisnicima iz prorač. koji im nije nadležan - MZOS</t>
  </si>
  <si>
    <t>P. prorač. korisnicima iz prorač. koji im nije nadležan - FZO</t>
  </si>
  <si>
    <t>PLAĆE ZA REDOVAN RAD</t>
  </si>
  <si>
    <t>A210103</t>
  </si>
  <si>
    <t>AKTIVNOST: Materijalni rashodi OŠ po stvarnom trošku - drugi izvori</t>
  </si>
  <si>
    <t>Ostali prihodi</t>
  </si>
  <si>
    <t>Prihodi od prodaje proizv. i roba te pruženih usluga</t>
  </si>
  <si>
    <t>Prih. od prodaje proizv. i roba te pruž.usluga i donacija</t>
  </si>
  <si>
    <t>Donacije od pravnih i fiz. osoba izvan općeg proračuna</t>
  </si>
  <si>
    <t>K240504</t>
  </si>
  <si>
    <t>AKTIVNOST: Opremanje dječjih igrališta</t>
  </si>
  <si>
    <t>Izvori financiranja: Donacije za osnovne škole</t>
  </si>
  <si>
    <t>PROGRAM: OPREMANJE U OSNOVNIM ŠKOLAMA</t>
  </si>
  <si>
    <t>2020.g.</t>
  </si>
  <si>
    <t>A230184</t>
  </si>
  <si>
    <t>NAKNADE TROŠKOVA OSOBAMA IZVAN RADNOG ODNOSA</t>
  </si>
  <si>
    <t>PROGRAM OBRAZOVANJA IZNAD STANDARDA</t>
  </si>
  <si>
    <t>AKTIVNOST: Projekt "Školska shema"</t>
  </si>
  <si>
    <t>K240501</t>
  </si>
  <si>
    <t>Izvori financiranja: Vlastiti prihodi osnovnih škola</t>
  </si>
  <si>
    <t>PLANA 2020</t>
  </si>
  <si>
    <t>AKTIVNOST: Školska kuhinja</t>
  </si>
  <si>
    <t>AKTIVNOST: Produženi boravak</t>
  </si>
  <si>
    <t>AKTIVNOST: Ostali programi i projekti</t>
  </si>
  <si>
    <t>A230103</t>
  </si>
  <si>
    <t>Jasna Andreašić</t>
  </si>
  <si>
    <t>Predsjednica školskog odbora:</t>
  </si>
  <si>
    <t xml:space="preserve">1 kuna po km </t>
  </si>
  <si>
    <t>povećanje br. djelatnika</t>
  </si>
  <si>
    <t>više djece u produženom boravku</t>
  </si>
  <si>
    <t>dječje igralište</t>
  </si>
  <si>
    <t>planira se uređenje</t>
  </si>
  <si>
    <t>opisati odvajanje po aktivnostima</t>
  </si>
  <si>
    <t>školska knjiga</t>
  </si>
  <si>
    <t>produženi boravak</t>
  </si>
  <si>
    <t>glazbena škola</t>
  </si>
  <si>
    <t>ostalo - refundacija troškova, IRA itd.</t>
  </si>
  <si>
    <t>Klasa: 400-05/18-01/01</t>
  </si>
  <si>
    <t>K240502</t>
  </si>
  <si>
    <t>Izvori financiranja: Agencija za odgoj i obrazovanje</t>
  </si>
  <si>
    <t>AKTIVNOST: Županijsko stručno vijeće ravnatelja</t>
  </si>
  <si>
    <t>A230162</t>
  </si>
  <si>
    <t>P. prorač. korisnicima iz prorač. koji im nije nadležan -AZOO</t>
  </si>
  <si>
    <t>A240102</t>
  </si>
  <si>
    <t>AKTIVNOST: Investicijsko održavanje OŠ - iznad standarda</t>
  </si>
  <si>
    <t>AKTIVNOST: Školski namještaj i oprema</t>
  </si>
  <si>
    <t>bruto 3%</t>
  </si>
  <si>
    <t>PROGRAM: INVESTICIJSKO ODRŽAVANJE OŠ</t>
  </si>
  <si>
    <t>A240101</t>
  </si>
  <si>
    <t>AKTIVNOST: Investicijsko održavanje OŠ - minimalni standard</t>
  </si>
  <si>
    <t>klime</t>
  </si>
  <si>
    <t>OSTALI PROGRAMI I PROJEKTI</t>
  </si>
  <si>
    <t>AKTIVNOST: Opremanje knjižnica</t>
  </si>
  <si>
    <t>Prihodi od djece za izlete i kazalište</t>
  </si>
  <si>
    <t>A230127</t>
  </si>
  <si>
    <t>MEĐUNARODNA RAZMJENA</t>
  </si>
  <si>
    <t>Novigrad, 18.12.2018.</t>
  </si>
  <si>
    <t>FINANCIJSKI PLAN ZA 2019. GODINU</t>
  </si>
  <si>
    <t>I PROJEKCIJA PLANA ZA 2020. I 2021. GODINU</t>
  </si>
  <si>
    <t>Plan 2019.g.</t>
  </si>
  <si>
    <t>2021.g.</t>
  </si>
  <si>
    <t>PLAN 2019</t>
  </si>
  <si>
    <t>PLANA 2021</t>
  </si>
  <si>
    <t>NAKNADE TROŠK. OSOBAMA IZVAN RADNOG ODNOSA</t>
  </si>
  <si>
    <t>Ur. br.: 2105/03-14/18-5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</si>
</sst>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K_n_-;\-* #,##0.00\ _K_n_-;_-* &quot;-&quot;??\ _K_n_-;_-@_-"/>
  </numFmts>
  <fonts count="36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6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1"/>
      <name val="Arial"/>
      <family val="2"/>
      <charset val="238"/>
    </font>
    <font>
      <sz val="8"/>
      <name val="Arial"/>
      <family val="2"/>
      <charset val="238"/>
    </font>
    <font>
      <b/>
      <sz val="8"/>
      <color indexed="81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sz val="10"/>
      <color rgb="FFFF0000"/>
      <name val="Arial"/>
      <family val="2"/>
      <charset val="238"/>
    </font>
    <font>
      <sz val="11"/>
      <color rgb="FFFF0000"/>
      <name val="Arial"/>
      <family val="2"/>
      <charset val="238"/>
    </font>
    <font>
      <sz val="11"/>
      <color theme="9" tint="-0.249977111117893"/>
      <name val="Arial"/>
      <family val="2"/>
      <charset val="238"/>
    </font>
    <font>
      <sz val="11"/>
      <color theme="9" tint="-0.499984740745262"/>
      <name val="Arial"/>
      <family val="2"/>
      <charset val="238"/>
    </font>
    <font>
      <sz val="11"/>
      <color theme="6" tint="-0.249977111117893"/>
      <name val="Arial"/>
      <family val="2"/>
      <charset val="238"/>
    </font>
    <font>
      <sz val="11"/>
      <color rgb="FF00B050"/>
      <name val="Arial"/>
      <family val="2"/>
      <charset val="238"/>
    </font>
    <font>
      <sz val="11"/>
      <color rgb="FF7030A0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6">
    <xf numFmtId="0" fontId="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1" borderId="2" applyNumberFormat="0" applyAlignment="0" applyProtection="0"/>
    <xf numFmtId="0" fontId="14" fillId="22" borderId="3" applyNumberFormat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0" fillId="7" borderId="2" applyNumberFormat="0" applyAlignment="0" applyProtection="0"/>
    <xf numFmtId="0" fontId="21" fillId="0" borderId="8" applyNumberFormat="0" applyFill="0" applyAlignment="0" applyProtection="0"/>
    <xf numFmtId="0" fontId="22" fillId="23" borderId="0" applyNumberFormat="0" applyBorder="0" applyAlignment="0" applyProtection="0"/>
    <xf numFmtId="0" fontId="1" fillId="20" borderId="1" applyNumberFormat="0" applyFont="0" applyAlignment="0" applyProtection="0"/>
    <xf numFmtId="0" fontId="23" fillId="21" borderId="7" applyNumberFormat="0" applyAlignment="0" applyProtection="0"/>
    <xf numFmtId="9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34" fillId="0" borderId="0"/>
    <xf numFmtId="0" fontId="1" fillId="0" borderId="0"/>
  </cellStyleXfs>
  <cellXfs count="80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/>
    <xf numFmtId="0" fontId="4" fillId="0" borderId="0" xfId="0" applyFont="1"/>
    <xf numFmtId="0" fontId="4" fillId="0" borderId="0" xfId="0" applyFont="1" applyAlignment="1">
      <alignment horizontal="center" vertical="center"/>
    </xf>
    <xf numFmtId="0" fontId="5" fillId="0" borderId="0" xfId="0" applyFont="1"/>
    <xf numFmtId="0" fontId="5" fillId="0" borderId="0" xfId="0" applyFont="1" applyAlignment="1">
      <alignment horizontal="left"/>
    </xf>
    <xf numFmtId="4" fontId="5" fillId="0" borderId="0" xfId="0" applyNumberFormat="1" applyFont="1"/>
    <xf numFmtId="0" fontId="6" fillId="0" borderId="0" xfId="0" applyFont="1"/>
    <xf numFmtId="0" fontId="4" fillId="0" borderId="0" xfId="0" applyFont="1" applyAlignment="1">
      <alignment horizontal="left"/>
    </xf>
    <xf numFmtId="4" fontId="4" fillId="0" borderId="0" xfId="0" applyNumberFormat="1" applyFont="1"/>
    <xf numFmtId="4" fontId="6" fillId="0" borderId="0" xfId="0" applyNumberFormat="1" applyFont="1"/>
    <xf numFmtId="0" fontId="5" fillId="0" borderId="10" xfId="0" applyFont="1" applyBorder="1" applyAlignment="1">
      <alignment horizontal="left"/>
    </xf>
    <xf numFmtId="0" fontId="5" fillId="0" borderId="10" xfId="0" applyFont="1" applyBorder="1"/>
    <xf numFmtId="4" fontId="4" fillId="0" borderId="10" xfId="0" applyNumberFormat="1" applyFont="1" applyBorder="1"/>
    <xf numFmtId="0" fontId="5" fillId="0" borderId="0" xfId="0" applyFont="1" applyBorder="1"/>
    <xf numFmtId="0" fontId="4" fillId="0" borderId="10" xfId="0" applyFont="1" applyBorder="1" applyAlignment="1">
      <alignment horizontal="left"/>
    </xf>
    <xf numFmtId="0" fontId="4" fillId="0" borderId="10" xfId="0" applyFont="1" applyBorder="1"/>
    <xf numFmtId="4" fontId="5" fillId="0" borderId="0" xfId="0" applyNumberFormat="1" applyFont="1" applyBorder="1"/>
    <xf numFmtId="0" fontId="5" fillId="0" borderId="11" xfId="0" applyFont="1" applyBorder="1"/>
    <xf numFmtId="4" fontId="5" fillId="0" borderId="10" xfId="0" applyNumberFormat="1" applyFont="1" applyFill="1" applyBorder="1"/>
    <xf numFmtId="0" fontId="9" fillId="0" borderId="0" xfId="0" applyFont="1"/>
    <xf numFmtId="164" fontId="0" fillId="0" borderId="0" xfId="43" applyFont="1"/>
    <xf numFmtId="164" fontId="9" fillId="0" borderId="0" xfId="43" applyFont="1"/>
    <xf numFmtId="164" fontId="0" fillId="0" borderId="0" xfId="0" applyNumberFormat="1"/>
    <xf numFmtId="0" fontId="6" fillId="0" borderId="0" xfId="0" quotePrefix="1" applyFont="1" applyAlignment="1">
      <alignment horizontal="left"/>
    </xf>
    <xf numFmtId="0" fontId="5" fillId="0" borderId="0" xfId="0" applyFont="1" applyBorder="1" applyAlignment="1">
      <alignment horizontal="left"/>
    </xf>
    <xf numFmtId="0" fontId="4" fillId="24" borderId="10" xfId="0" applyFont="1" applyFill="1" applyBorder="1" applyAlignment="1">
      <alignment horizontal="left"/>
    </xf>
    <xf numFmtId="0" fontId="4" fillId="24" borderId="10" xfId="0" applyFont="1" applyFill="1" applyBorder="1"/>
    <xf numFmtId="4" fontId="4" fillId="24" borderId="10" xfId="0" applyNumberFormat="1" applyFont="1" applyFill="1" applyBorder="1"/>
    <xf numFmtId="0" fontId="4" fillId="0" borderId="14" xfId="0" applyFont="1" applyBorder="1"/>
    <xf numFmtId="4" fontId="4" fillId="0" borderId="15" xfId="0" applyNumberFormat="1" applyFont="1" applyBorder="1"/>
    <xf numFmtId="0" fontId="2" fillId="0" borderId="0" xfId="0" applyFont="1" applyAlignment="1">
      <alignment horizontal="center"/>
    </xf>
    <xf numFmtId="164" fontId="9" fillId="0" borderId="0" xfId="0" applyNumberFormat="1" applyFont="1"/>
    <xf numFmtId="4" fontId="5" fillId="0" borderId="0" xfId="0" applyNumberFormat="1" applyFont="1" applyFill="1" applyBorder="1"/>
    <xf numFmtId="0" fontId="28" fillId="0" borderId="0" xfId="0" applyFont="1"/>
    <xf numFmtId="0" fontId="28" fillId="0" borderId="11" xfId="0" applyFont="1" applyBorder="1"/>
    <xf numFmtId="10" fontId="5" fillId="0" borderId="0" xfId="39" applyNumberFormat="1" applyFont="1"/>
    <xf numFmtId="10" fontId="5" fillId="0" borderId="0" xfId="39" applyNumberFormat="1" applyFont="1" applyFill="1" applyBorder="1"/>
    <xf numFmtId="10" fontId="5" fillId="0" borderId="0" xfId="39" applyNumberFormat="1" applyFont="1" applyFill="1"/>
    <xf numFmtId="0" fontId="27" fillId="0" borderId="0" xfId="0" applyFont="1"/>
    <xf numFmtId="4" fontId="4" fillId="0" borderId="0" xfId="0" applyNumberFormat="1" applyFont="1" applyBorder="1" applyAlignment="1">
      <alignment horizontal="center" vertical="center" wrapText="1"/>
    </xf>
    <xf numFmtId="4" fontId="31" fillId="0" borderId="0" xfId="0" applyNumberFormat="1" applyFont="1" applyFill="1" applyBorder="1"/>
    <xf numFmtId="4" fontId="32" fillId="0" borderId="0" xfId="0" applyNumberFormat="1" applyFont="1" applyFill="1" applyBorder="1"/>
    <xf numFmtId="4" fontId="4" fillId="24" borderId="12" xfId="0" applyNumberFormat="1" applyFont="1" applyFill="1" applyBorder="1"/>
    <xf numFmtId="4" fontId="4" fillId="24" borderId="16" xfId="0" applyNumberFormat="1" applyFont="1" applyFill="1" applyBorder="1"/>
    <xf numFmtId="0" fontId="4" fillId="0" borderId="0" xfId="0" applyFont="1" applyAlignment="1">
      <alignment horizontal="center"/>
    </xf>
    <xf numFmtId="4" fontId="33" fillId="0" borderId="0" xfId="0" applyNumberFormat="1" applyFont="1" applyFill="1" applyBorder="1"/>
    <xf numFmtId="4" fontId="30" fillId="0" borderId="0" xfId="0" applyNumberFormat="1" applyFont="1" applyFill="1" applyBorder="1"/>
    <xf numFmtId="4" fontId="29" fillId="0" borderId="0" xfId="0" applyNumberFormat="1" applyFont="1" applyFill="1" applyBorder="1"/>
    <xf numFmtId="4" fontId="4" fillId="0" borderId="0" xfId="0" applyNumberFormat="1" applyFont="1" applyFill="1" applyBorder="1"/>
    <xf numFmtId="4" fontId="5" fillId="0" borderId="10" xfId="0" applyNumberFormat="1" applyFont="1" applyBorder="1"/>
    <xf numFmtId="10" fontId="4" fillId="0" borderId="0" xfId="39" applyNumberFormat="1" applyFont="1" applyAlignment="1">
      <alignment horizontal="center"/>
    </xf>
    <xf numFmtId="4" fontId="5" fillId="0" borderId="13" xfId="0" applyNumberFormat="1" applyFont="1" applyFill="1" applyBorder="1"/>
    <xf numFmtId="0" fontId="6" fillId="25" borderId="0" xfId="0" applyFont="1" applyFill="1"/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" fontId="6" fillId="25" borderId="0" xfId="0" applyNumberFormat="1" applyFont="1" applyFill="1"/>
    <xf numFmtId="4" fontId="33" fillId="0" borderId="10" xfId="0" applyNumberFormat="1" applyFont="1" applyFill="1" applyBorder="1"/>
    <xf numFmtId="0" fontId="5" fillId="0" borderId="0" xfId="0" applyFont="1" applyAlignment="1">
      <alignment horizontal="center"/>
    </xf>
    <xf numFmtId="0" fontId="35" fillId="0" borderId="0" xfId="0" applyFont="1"/>
    <xf numFmtId="0" fontId="4" fillId="0" borderId="0" xfId="0" applyFont="1" applyBorder="1" applyAlignment="1">
      <alignment horizontal="left"/>
    </xf>
    <xf numFmtId="4" fontId="4" fillId="0" borderId="0" xfId="0" applyNumberFormat="1" applyFont="1" applyBorder="1"/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/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/>
    <xf numFmtId="0" fontId="5" fillId="0" borderId="10" xfId="0" applyFont="1" applyFill="1" applyBorder="1" applyAlignment="1">
      <alignment horizontal="left"/>
    </xf>
    <xf numFmtId="0" fontId="5" fillId="0" borderId="10" xfId="0" applyFont="1" applyFill="1" applyBorder="1"/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/>
    <xf numFmtId="4" fontId="4" fillId="0" borderId="10" xfId="0" applyNumberFormat="1" applyFont="1" applyFill="1" applyBorder="1"/>
    <xf numFmtId="0" fontId="5" fillId="0" borderId="17" xfId="0" applyFont="1" applyBorder="1" applyAlignment="1">
      <alignment horizontal="left"/>
    </xf>
    <xf numFmtId="0" fontId="5" fillId="0" borderId="17" xfId="0" applyFont="1" applyBorder="1"/>
    <xf numFmtId="4" fontId="5" fillId="0" borderId="17" xfId="0" applyNumberFormat="1" applyFont="1" applyBorder="1"/>
    <xf numFmtId="0" fontId="3" fillId="0" borderId="0" xfId="0" applyFont="1" applyAlignment="1">
      <alignment horizontal="center"/>
    </xf>
    <xf numFmtId="0" fontId="1" fillId="0" borderId="0" xfId="0" applyFont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</cellXfs>
  <cellStyles count="46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rmalno" xfId="0" builtinId="0"/>
    <cellStyle name="Note" xfId="37"/>
    <cellStyle name="Obično 2" xfId="44"/>
    <cellStyle name="Obično 3" xfId="45"/>
    <cellStyle name="Output" xfId="38"/>
    <cellStyle name="Postotak" xfId="39" builtinId="5"/>
    <cellStyle name="Title" xfId="40"/>
    <cellStyle name="Total" xfId="41"/>
    <cellStyle name="Warning Text" xfId="42"/>
    <cellStyle name="Zarez" xfId="43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tabSelected="1" workbookViewId="0">
      <selection activeCell="K14" sqref="K14"/>
    </sheetView>
  </sheetViews>
  <sheetFormatPr defaultRowHeight="12.75" x14ac:dyDescent="0.2"/>
  <cols>
    <col min="1" max="1" width="3.5703125" customWidth="1"/>
    <col min="6" max="9" width="17.7109375" customWidth="1"/>
  </cols>
  <sheetData>
    <row r="1" spans="1:9" x14ac:dyDescent="0.2">
      <c r="A1" t="s">
        <v>57</v>
      </c>
    </row>
    <row r="2" spans="1:9" x14ac:dyDescent="0.2">
      <c r="A2" t="s">
        <v>58</v>
      </c>
    </row>
    <row r="3" spans="1:9" x14ac:dyDescent="0.2">
      <c r="A3" s="21" t="s">
        <v>116</v>
      </c>
    </row>
    <row r="4" spans="1:9" x14ac:dyDescent="0.2">
      <c r="A4" s="21" t="s">
        <v>117</v>
      </c>
    </row>
    <row r="6" spans="1:9" x14ac:dyDescent="0.2">
      <c r="A6" s="76" t="s">
        <v>162</v>
      </c>
      <c r="B6" s="40"/>
      <c r="C6" s="60"/>
    </row>
    <row r="7" spans="1:9" x14ac:dyDescent="0.2">
      <c r="A7" s="76" t="s">
        <v>189</v>
      </c>
      <c r="B7" s="40"/>
      <c r="C7" s="60"/>
    </row>
    <row r="8" spans="1:9" x14ac:dyDescent="0.2">
      <c r="A8" s="76"/>
      <c r="B8" s="40"/>
    </row>
    <row r="9" spans="1:9" x14ac:dyDescent="0.2">
      <c r="A9" s="76" t="s">
        <v>181</v>
      </c>
      <c r="B9" s="40"/>
    </row>
    <row r="13" spans="1:9" ht="20.25" x14ac:dyDescent="0.3">
      <c r="A13" s="79" t="s">
        <v>182</v>
      </c>
      <c r="B13" s="79"/>
      <c r="C13" s="79"/>
      <c r="D13" s="79"/>
      <c r="E13" s="79"/>
      <c r="F13" s="79"/>
      <c r="G13" s="79"/>
      <c r="H13" s="79"/>
      <c r="I13" s="79"/>
    </row>
    <row r="14" spans="1:9" ht="20.25" x14ac:dyDescent="0.3">
      <c r="A14" s="79" t="s">
        <v>183</v>
      </c>
      <c r="B14" s="79"/>
      <c r="C14" s="79"/>
      <c r="D14" s="79"/>
      <c r="E14" s="79"/>
      <c r="F14" s="79"/>
      <c r="G14" s="79"/>
      <c r="H14" s="79"/>
      <c r="I14" s="79"/>
    </row>
    <row r="15" spans="1:9" ht="20.25" x14ac:dyDescent="0.3">
      <c r="A15" s="79"/>
      <c r="B15" s="79"/>
      <c r="C15" s="79"/>
      <c r="D15" s="79"/>
      <c r="E15" s="79"/>
      <c r="F15" s="79"/>
      <c r="G15" s="79"/>
      <c r="H15" s="79"/>
      <c r="I15" s="79"/>
    </row>
    <row r="16" spans="1:9" s="21" customFormat="1" x14ac:dyDescent="0.2">
      <c r="A16" s="32"/>
      <c r="B16" s="32"/>
      <c r="C16" s="32"/>
      <c r="D16" s="32"/>
      <c r="E16" s="32"/>
      <c r="F16" s="32"/>
      <c r="G16" s="32"/>
      <c r="H16" s="32"/>
      <c r="I16" s="32"/>
    </row>
    <row r="17" spans="1:9" ht="20.25" customHeight="1" x14ac:dyDescent="0.3">
      <c r="A17" s="79" t="s">
        <v>101</v>
      </c>
      <c r="B17" s="79"/>
      <c r="C17" s="79"/>
      <c r="D17" s="79"/>
      <c r="E17" s="79"/>
      <c r="F17" s="79"/>
      <c r="G17" s="79"/>
      <c r="H17" s="79"/>
      <c r="I17" s="79"/>
    </row>
    <row r="20" spans="1:9" x14ac:dyDescent="0.2">
      <c r="F20" s="56" t="s">
        <v>184</v>
      </c>
      <c r="G20" s="78" t="s">
        <v>69</v>
      </c>
      <c r="H20" s="78"/>
    </row>
    <row r="21" spans="1:9" x14ac:dyDescent="0.2">
      <c r="F21" s="56"/>
      <c r="G21" s="56" t="s">
        <v>138</v>
      </c>
      <c r="H21" s="56" t="s">
        <v>185</v>
      </c>
    </row>
    <row r="22" spans="1:9" ht="8.25" customHeight="1" x14ac:dyDescent="0.2">
      <c r="F22" s="40"/>
    </row>
    <row r="23" spans="1:9" x14ac:dyDescent="0.2">
      <c r="A23" t="s">
        <v>31</v>
      </c>
      <c r="B23" t="s">
        <v>59</v>
      </c>
      <c r="F23" s="33">
        <f>SUM(F24:F25)</f>
        <v>7804904.8000000007</v>
      </c>
      <c r="G23" s="24">
        <f>SUM(G24:G25)</f>
        <v>7804904.8000000007</v>
      </c>
      <c r="H23" s="24">
        <f>SUM(H24:H25)</f>
        <v>7804904.8000000007</v>
      </c>
    </row>
    <row r="24" spans="1:9" x14ac:dyDescent="0.2">
      <c r="A24" t="s">
        <v>32</v>
      </c>
      <c r="B24" t="s">
        <v>3</v>
      </c>
      <c r="F24" s="23">
        <f>PRIHODI!C13</f>
        <v>7804904.8000000007</v>
      </c>
      <c r="G24" s="23">
        <f>PRIHODI!D13</f>
        <v>7804904.8000000007</v>
      </c>
      <c r="H24" s="23">
        <f>PRIHODI!E13</f>
        <v>7804904.8000000007</v>
      </c>
    </row>
    <row r="25" spans="1:9" x14ac:dyDescent="0.2">
      <c r="A25" t="s">
        <v>33</v>
      </c>
      <c r="B25" t="s">
        <v>60</v>
      </c>
      <c r="F25" s="23">
        <v>0</v>
      </c>
      <c r="G25" s="22">
        <v>0</v>
      </c>
      <c r="H25" s="22">
        <v>0</v>
      </c>
    </row>
    <row r="26" spans="1:9" x14ac:dyDescent="0.2">
      <c r="A26" t="s">
        <v>34</v>
      </c>
      <c r="B26" t="s">
        <v>61</v>
      </c>
      <c r="F26" s="33">
        <f>SUM(F27:F28)</f>
        <v>7804904.8000000007</v>
      </c>
      <c r="G26" s="24">
        <f>SUM(G27:G28)</f>
        <v>7804904.8000000007</v>
      </c>
      <c r="H26" s="24">
        <f>SUM(H27:H28)</f>
        <v>7804904.8000000007</v>
      </c>
    </row>
    <row r="27" spans="1:9" x14ac:dyDescent="0.2">
      <c r="A27" t="s">
        <v>35</v>
      </c>
      <c r="B27" t="s">
        <v>14</v>
      </c>
      <c r="F27" s="23">
        <f>RASHODI!D321-OPĆI!F28</f>
        <v>7746554.8000000007</v>
      </c>
      <c r="G27" s="23">
        <f>RASHODI!E321-RASHODI!E240-RASHODI!E315</f>
        <v>7748554.8000000007</v>
      </c>
      <c r="H27" s="23">
        <f>RASHODI!F321-RASHODI!F240-RASHODI!F315</f>
        <v>7748554.8000000007</v>
      </c>
    </row>
    <row r="28" spans="1:9" x14ac:dyDescent="0.2">
      <c r="A28" t="s">
        <v>36</v>
      </c>
      <c r="B28" t="s">
        <v>62</v>
      </c>
      <c r="F28" s="23">
        <f>RASHODI!D240+RASHODI!D315+RASHODI!D168+RASHODI!D175+RASHODI!D162+RASHODI!D181+RASHODI!D188</f>
        <v>58350</v>
      </c>
      <c r="G28" s="23">
        <f>RASHODI!E240+RASHODI!E315</f>
        <v>56350</v>
      </c>
      <c r="H28" s="23">
        <f>+RASHODI!F240+RASHODI!F315</f>
        <v>56350</v>
      </c>
    </row>
    <row r="29" spans="1:9" x14ac:dyDescent="0.2">
      <c r="A29" t="s">
        <v>37</v>
      </c>
      <c r="B29" t="s">
        <v>63</v>
      </c>
      <c r="F29" s="23">
        <f>F23-F26</f>
        <v>0</v>
      </c>
      <c r="G29" s="22">
        <f>G23-G26</f>
        <v>0</v>
      </c>
      <c r="H29" s="22">
        <f>H23-H26</f>
        <v>0</v>
      </c>
    </row>
    <row r="30" spans="1:9" x14ac:dyDescent="0.2">
      <c r="A30" t="s">
        <v>38</v>
      </c>
      <c r="B30" t="s">
        <v>118</v>
      </c>
      <c r="F30" s="23"/>
      <c r="G30" s="22"/>
      <c r="H30" s="22"/>
    </row>
    <row r="31" spans="1:9" x14ac:dyDescent="0.2">
      <c r="F31" s="23"/>
      <c r="G31" s="23"/>
      <c r="H31" s="22"/>
      <c r="I31" s="22"/>
    </row>
    <row r="32" spans="1:9" hidden="1" x14ac:dyDescent="0.2">
      <c r="A32" t="s">
        <v>38</v>
      </c>
      <c r="B32" t="s">
        <v>64</v>
      </c>
      <c r="F32" s="23">
        <v>-40159.67</v>
      </c>
      <c r="G32" s="23"/>
      <c r="H32" s="22">
        <v>0</v>
      </c>
      <c r="I32" s="22">
        <v>0</v>
      </c>
    </row>
    <row r="33" spans="1:9" hidden="1" x14ac:dyDescent="0.2">
      <c r="F33" s="22"/>
      <c r="G33" s="22"/>
      <c r="H33" s="22"/>
      <c r="I33" s="22"/>
    </row>
    <row r="34" spans="1:9" hidden="1" x14ac:dyDescent="0.2">
      <c r="F34" s="22"/>
      <c r="G34" s="22"/>
      <c r="H34" s="22"/>
      <c r="I34" s="22"/>
    </row>
    <row r="35" spans="1:9" hidden="1" x14ac:dyDescent="0.2">
      <c r="A35" t="s">
        <v>39</v>
      </c>
      <c r="B35" t="s">
        <v>65</v>
      </c>
      <c r="F35" s="22"/>
      <c r="G35" s="22"/>
      <c r="H35" s="22"/>
      <c r="I35" s="22"/>
    </row>
    <row r="36" spans="1:9" hidden="1" x14ac:dyDescent="0.2">
      <c r="A36" t="s">
        <v>40</v>
      </c>
      <c r="B36" t="s">
        <v>66</v>
      </c>
      <c r="F36" s="22"/>
      <c r="G36" s="22"/>
      <c r="H36" s="22"/>
      <c r="I36" s="22"/>
    </row>
    <row r="37" spans="1:9" hidden="1" x14ac:dyDescent="0.2">
      <c r="A37" t="s">
        <v>41</v>
      </c>
      <c r="B37" t="s">
        <v>67</v>
      </c>
      <c r="F37" s="22"/>
      <c r="G37" s="22"/>
      <c r="H37" s="22"/>
      <c r="I37" s="22"/>
    </row>
    <row r="38" spans="1:9" hidden="1" x14ac:dyDescent="0.2">
      <c r="F38" s="22"/>
      <c r="G38" s="22"/>
      <c r="H38" s="22"/>
      <c r="I38" s="22"/>
    </row>
    <row r="39" spans="1:9" hidden="1" x14ac:dyDescent="0.2">
      <c r="A39" t="s">
        <v>42</v>
      </c>
      <c r="B39" t="s">
        <v>68</v>
      </c>
      <c r="F39" s="22"/>
      <c r="G39" s="22"/>
      <c r="H39" s="22"/>
      <c r="I39" s="22"/>
    </row>
  </sheetData>
  <mergeCells count="5">
    <mergeCell ref="G20:H20"/>
    <mergeCell ref="A13:I13"/>
    <mergeCell ref="A14:I14"/>
    <mergeCell ref="A17:I17"/>
    <mergeCell ref="A15:I15"/>
  </mergeCells>
  <pageMargins left="0.62992125984251968" right="0.39370078740157483" top="0.74803149606299213" bottom="0.74803149606299213" header="0.31496062992125984" footer="0.31496062992125984"/>
  <pageSetup paperSize="9" orientation="portrait" r:id="rId1"/>
  <headerFooter>
    <oddFooter>&amp;CStranica &amp;P od 13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57"/>
  <sheetViews>
    <sheetView zoomScaleNormal="100" workbookViewId="0">
      <selection activeCell="C44" sqref="C44"/>
    </sheetView>
  </sheetViews>
  <sheetFormatPr defaultRowHeight="12.75" x14ac:dyDescent="0.2"/>
  <cols>
    <col min="1" max="1" width="8.5703125" customWidth="1"/>
    <col min="2" max="2" width="56.42578125" customWidth="1"/>
    <col min="3" max="3" width="17.85546875" style="21" customWidth="1"/>
    <col min="4" max="5" width="17.85546875" customWidth="1"/>
    <col min="7" max="7" width="12.28515625" bestFit="1" customWidth="1"/>
    <col min="8" max="8" width="13.140625" bestFit="1" customWidth="1"/>
    <col min="9" max="9" width="10.140625" bestFit="1" customWidth="1"/>
  </cols>
  <sheetData>
    <row r="1" spans="1:8" ht="14.25" x14ac:dyDescent="0.2">
      <c r="A1" s="5" t="s">
        <v>57</v>
      </c>
    </row>
    <row r="2" spans="1:8" ht="14.25" x14ac:dyDescent="0.2">
      <c r="A2" s="5" t="s">
        <v>58</v>
      </c>
    </row>
    <row r="3" spans="1:8" ht="14.25" x14ac:dyDescent="0.2">
      <c r="A3" s="5" t="s">
        <v>116</v>
      </c>
    </row>
    <row r="4" spans="1:8" ht="14.25" x14ac:dyDescent="0.2">
      <c r="A4" s="5" t="s">
        <v>117</v>
      </c>
    </row>
    <row r="5" spans="1:8" ht="14.25" x14ac:dyDescent="0.2">
      <c r="A5" s="8"/>
    </row>
    <row r="6" spans="1:8" s="2" customFormat="1" ht="20.25" x14ac:dyDescent="0.3">
      <c r="A6" s="79" t="s">
        <v>182</v>
      </c>
      <c r="B6" s="79"/>
      <c r="C6" s="79"/>
      <c r="D6" s="79"/>
      <c r="E6" s="79"/>
    </row>
    <row r="7" spans="1:8" s="2" customFormat="1" ht="20.25" x14ac:dyDescent="0.3">
      <c r="A7" s="79" t="s">
        <v>0</v>
      </c>
      <c r="B7" s="79"/>
      <c r="C7" s="79"/>
      <c r="D7" s="79"/>
      <c r="E7" s="79"/>
    </row>
    <row r="8" spans="1:8" s="2" customFormat="1" ht="20.25" x14ac:dyDescent="0.3">
      <c r="A8" s="79"/>
      <c r="B8" s="79"/>
      <c r="C8" s="79"/>
      <c r="D8" s="79"/>
      <c r="E8" s="79"/>
      <c r="F8" s="75"/>
      <c r="G8" s="75"/>
      <c r="H8" s="75"/>
    </row>
    <row r="9" spans="1:8" s="2" customFormat="1" ht="20.25" x14ac:dyDescent="0.3">
      <c r="A9" s="79"/>
      <c r="B9" s="79"/>
    </row>
    <row r="10" spans="1:8" s="3" customFormat="1" ht="15" x14ac:dyDescent="0.25">
      <c r="C10" s="41" t="s">
        <v>186</v>
      </c>
      <c r="D10" s="46" t="s">
        <v>108</v>
      </c>
      <c r="E10" s="46" t="s">
        <v>108</v>
      </c>
    </row>
    <row r="11" spans="1:8" s="3" customFormat="1" ht="15" x14ac:dyDescent="0.25">
      <c r="A11" s="4" t="s">
        <v>1</v>
      </c>
      <c r="B11" s="4" t="s">
        <v>2</v>
      </c>
      <c r="C11" s="41"/>
      <c r="D11" s="41" t="s">
        <v>145</v>
      </c>
      <c r="E11" s="41" t="s">
        <v>187</v>
      </c>
    </row>
    <row r="12" spans="1:8" s="5" customFormat="1" ht="15" x14ac:dyDescent="0.25">
      <c r="C12" s="52"/>
      <c r="D12" s="37"/>
      <c r="E12" s="37"/>
    </row>
    <row r="13" spans="1:8" s="5" customFormat="1" ht="15" x14ac:dyDescent="0.25">
      <c r="A13" s="9">
        <v>6</v>
      </c>
      <c r="B13" s="3" t="s">
        <v>3</v>
      </c>
      <c r="C13" s="10">
        <f>C15+C22+C26+C38+C42</f>
        <v>7804904.8000000007</v>
      </c>
      <c r="D13" s="10">
        <f>D15+D22+D26+D38+D42</f>
        <v>7804904.8000000007</v>
      </c>
      <c r="E13" s="10">
        <f>E15+E22+E26+E38+E42</f>
        <v>7804904.8000000007</v>
      </c>
      <c r="G13" s="7"/>
    </row>
    <row r="14" spans="1:8" s="5" customFormat="1" ht="14.25" x14ac:dyDescent="0.2">
      <c r="A14" s="6"/>
      <c r="C14" s="37"/>
      <c r="D14" s="37"/>
      <c r="E14" s="37"/>
    </row>
    <row r="15" spans="1:8" s="5" customFormat="1" ht="15" x14ac:dyDescent="0.25">
      <c r="A15" s="27">
        <v>63</v>
      </c>
      <c r="B15" s="28" t="s">
        <v>110</v>
      </c>
      <c r="C15" s="29">
        <f>SUM(C16:C20)</f>
        <v>5928058.3600000003</v>
      </c>
      <c r="D15" s="50">
        <f>RASHODI!E16+RASHODI!E95+RASHODI!E106+RASHODI!E113+RASHODI!E120+RASHODI!E128+RASHODI!E136+RASHODI!E143+RASHODI!E150+RASHODI!E156+RASHODI!E162+RASHODI!E195+RASHODI!E209+RASHODI!E309</f>
        <v>5792058.3600000003</v>
      </c>
      <c r="E15" s="50">
        <f>D15</f>
        <v>5792058.3600000003</v>
      </c>
    </row>
    <row r="16" spans="1:8" s="5" customFormat="1" ht="14.25" x14ac:dyDescent="0.2">
      <c r="A16" s="12" t="s">
        <v>119</v>
      </c>
      <c r="B16" s="13" t="s">
        <v>120</v>
      </c>
      <c r="C16" s="20">
        <f>RASHODI!D95+RASHODI!D106+RASHODI!D113+RASHODI!D120+RASHODI!D128+RASHODI!D143+RASHODI!D136+RASHODI!D150+RASHODI!D156+RASHODI!D181+RASHODI!D188+RASHODI!D195+RASHODI!D168+RASHODI!D188</f>
        <v>494000</v>
      </c>
      <c r="D16" s="43"/>
      <c r="E16" s="43"/>
    </row>
    <row r="17" spans="1:11" s="5" customFormat="1" ht="14.25" x14ac:dyDescent="0.2">
      <c r="A17" s="12" t="s">
        <v>119</v>
      </c>
      <c r="B17" s="13" t="s">
        <v>125</v>
      </c>
      <c r="C17" s="20">
        <f>RASHODI!D16</f>
        <v>5250000</v>
      </c>
      <c r="D17" s="47"/>
      <c r="E17" s="47"/>
    </row>
    <row r="18" spans="1:11" s="5" customFormat="1" ht="14.25" hidden="1" x14ac:dyDescent="0.2">
      <c r="A18" s="12">
        <v>633</v>
      </c>
      <c r="B18" s="13" t="s">
        <v>126</v>
      </c>
      <c r="C18" s="20"/>
      <c r="D18" s="47"/>
      <c r="E18" s="47"/>
    </row>
    <row r="19" spans="1:11" s="5" customFormat="1" ht="14.25" x14ac:dyDescent="0.2">
      <c r="A19" s="12" t="s">
        <v>119</v>
      </c>
      <c r="B19" s="13" t="s">
        <v>167</v>
      </c>
      <c r="C19" s="20">
        <f>RASHODI!D209+RASHODI!D162+RASHODI!D216</f>
        <v>42000</v>
      </c>
      <c r="D19" s="47"/>
      <c r="E19" s="47"/>
      <c r="K19" s="15"/>
    </row>
    <row r="20" spans="1:11" s="5" customFormat="1" ht="14.25" x14ac:dyDescent="0.2">
      <c r="A20" s="12">
        <v>638</v>
      </c>
      <c r="B20" s="13" t="s">
        <v>111</v>
      </c>
      <c r="C20" s="20">
        <f>RASHODI!D254+RASHODI!D309</f>
        <v>142058.35999999999</v>
      </c>
      <c r="D20" s="43"/>
      <c r="E20" s="43"/>
    </row>
    <row r="21" spans="1:11" s="5" customFormat="1" ht="14.25" x14ac:dyDescent="0.2">
      <c r="A21" s="6"/>
      <c r="C21" s="37"/>
      <c r="D21" s="37"/>
      <c r="E21" s="37"/>
    </row>
    <row r="22" spans="1:11" s="5" customFormat="1" ht="15" x14ac:dyDescent="0.25">
      <c r="A22" s="27">
        <v>64</v>
      </c>
      <c r="B22" s="28" t="s">
        <v>4</v>
      </c>
      <c r="C22" s="29">
        <f>SUM(C23:C24)</f>
        <v>700</v>
      </c>
      <c r="D22" s="50">
        <f>C22</f>
        <v>700</v>
      </c>
      <c r="E22" s="50">
        <f>D22</f>
        <v>700</v>
      </c>
    </row>
    <row r="23" spans="1:11" s="5" customFormat="1" ht="14.25" x14ac:dyDescent="0.2">
      <c r="A23" s="12">
        <v>641</v>
      </c>
      <c r="B23" s="13" t="s">
        <v>5</v>
      </c>
      <c r="C23" s="20">
        <v>700</v>
      </c>
      <c r="D23" s="43"/>
      <c r="E23" s="43"/>
    </row>
    <row r="24" spans="1:11" s="5" customFormat="1" ht="14.25" x14ac:dyDescent="0.2">
      <c r="A24" s="12">
        <v>642</v>
      </c>
      <c r="B24" s="13" t="s">
        <v>6</v>
      </c>
      <c r="C24" s="58"/>
      <c r="D24" s="43"/>
      <c r="E24" s="43"/>
    </row>
    <row r="25" spans="1:11" s="5" customFormat="1" ht="14.25" x14ac:dyDescent="0.2">
      <c r="A25" s="26"/>
      <c r="B25" s="15"/>
      <c r="C25" s="38"/>
      <c r="D25" s="38"/>
      <c r="E25" s="38"/>
    </row>
    <row r="26" spans="1:11" s="5" customFormat="1" ht="15" x14ac:dyDescent="0.25">
      <c r="A26" s="27">
        <v>65</v>
      </c>
      <c r="B26" s="28" t="s">
        <v>52</v>
      </c>
      <c r="C26" s="44">
        <f>C27</f>
        <v>788949.46</v>
      </c>
      <c r="D26" s="50">
        <v>788949.46</v>
      </c>
      <c r="E26" s="50">
        <f>D26</f>
        <v>788949.46</v>
      </c>
      <c r="H26" s="5">
        <f>SUM(H27:H36)</f>
        <v>788949.46</v>
      </c>
    </row>
    <row r="27" spans="1:11" s="5" customFormat="1" ht="14.25" x14ac:dyDescent="0.2">
      <c r="A27" s="12">
        <v>652</v>
      </c>
      <c r="B27" s="19" t="s">
        <v>44</v>
      </c>
      <c r="C27" s="20">
        <f>SUM(C28:C36)</f>
        <v>788949.46</v>
      </c>
      <c r="D27" s="34"/>
      <c r="E27" s="34"/>
    </row>
    <row r="28" spans="1:11" s="5" customFormat="1" ht="14.25" x14ac:dyDescent="0.2">
      <c r="A28" s="12" t="s">
        <v>109</v>
      </c>
      <c r="B28" s="19" t="s">
        <v>24</v>
      </c>
      <c r="C28" s="20">
        <f>RASHODI!D265</f>
        <v>372949.46</v>
      </c>
      <c r="E28" s="43"/>
      <c r="H28" s="43">
        <v>372949.46</v>
      </c>
    </row>
    <row r="29" spans="1:11" s="5" customFormat="1" ht="14.25" x14ac:dyDescent="0.2">
      <c r="A29" s="12" t="s">
        <v>109</v>
      </c>
      <c r="B29" s="19" t="s">
        <v>25</v>
      </c>
      <c r="C29" s="20">
        <f>RASHODI!D274</f>
        <v>210000</v>
      </c>
      <c r="E29" s="43"/>
      <c r="H29" s="43">
        <v>126000</v>
      </c>
    </row>
    <row r="30" spans="1:11" s="5" customFormat="1" ht="14.25" x14ac:dyDescent="0.2">
      <c r="A30" s="12" t="s">
        <v>109</v>
      </c>
      <c r="B30" s="19" t="s">
        <v>26</v>
      </c>
      <c r="C30" s="20">
        <f>RASHODI!D224+RASHODI!D240</f>
        <v>126000</v>
      </c>
      <c r="E30" s="42"/>
      <c r="H30" s="42">
        <v>210000</v>
      </c>
    </row>
    <row r="31" spans="1:11" s="5" customFormat="1" ht="14.25" hidden="1" x14ac:dyDescent="0.2">
      <c r="A31" s="12" t="s">
        <v>109</v>
      </c>
      <c r="B31" s="19" t="s">
        <v>27</v>
      </c>
      <c r="C31" s="20"/>
      <c r="E31" s="34"/>
      <c r="H31" s="34"/>
    </row>
    <row r="32" spans="1:11" s="35" customFormat="1" ht="14.25" hidden="1" x14ac:dyDescent="0.2">
      <c r="A32" s="12" t="s">
        <v>109</v>
      </c>
      <c r="B32" s="36" t="s">
        <v>103</v>
      </c>
      <c r="C32" s="20"/>
      <c r="E32" s="43"/>
      <c r="H32" s="43"/>
    </row>
    <row r="33" spans="1:9" s="35" customFormat="1" ht="14.25" x14ac:dyDescent="0.2">
      <c r="A33" s="12" t="s">
        <v>109</v>
      </c>
      <c r="B33" s="19" t="s">
        <v>178</v>
      </c>
      <c r="C33" s="20"/>
      <c r="E33" s="43"/>
      <c r="H33" s="43">
        <v>80000</v>
      </c>
    </row>
    <row r="34" spans="1:9" s="5" customFormat="1" ht="14.25" x14ac:dyDescent="0.2">
      <c r="A34" s="12" t="s">
        <v>109</v>
      </c>
      <c r="B34" s="19" t="s">
        <v>28</v>
      </c>
      <c r="C34" s="20"/>
      <c r="E34" s="43"/>
      <c r="H34" s="43"/>
    </row>
    <row r="35" spans="1:9" s="5" customFormat="1" ht="14.25" x14ac:dyDescent="0.2">
      <c r="A35" s="12" t="s">
        <v>109</v>
      </c>
      <c r="B35" s="19" t="s">
        <v>29</v>
      </c>
      <c r="C35" s="20">
        <f>RASHODI!D285</f>
        <v>80000</v>
      </c>
      <c r="E35" s="43"/>
    </row>
    <row r="36" spans="1:9" s="5" customFormat="1" ht="14.25" x14ac:dyDescent="0.2">
      <c r="A36" s="12" t="s">
        <v>109</v>
      </c>
      <c r="B36" s="19" t="s">
        <v>130</v>
      </c>
      <c r="C36" s="20"/>
      <c r="D36" s="43"/>
      <c r="E36" s="43"/>
      <c r="I36" s="7"/>
    </row>
    <row r="37" spans="1:9" s="5" customFormat="1" ht="14.25" x14ac:dyDescent="0.2">
      <c r="A37" s="6"/>
      <c r="B37" s="15"/>
      <c r="C37" s="53"/>
      <c r="D37" s="34"/>
      <c r="E37" s="34"/>
      <c r="H37" s="7"/>
    </row>
    <row r="38" spans="1:9" s="5" customFormat="1" ht="15" x14ac:dyDescent="0.25">
      <c r="A38" s="27">
        <v>66</v>
      </c>
      <c r="B38" s="28" t="s">
        <v>132</v>
      </c>
      <c r="C38" s="45">
        <f>SUM(C39:C40)</f>
        <v>126650</v>
      </c>
      <c r="D38" s="50">
        <v>126650</v>
      </c>
      <c r="E38" s="50">
        <f>D38</f>
        <v>126650</v>
      </c>
    </row>
    <row r="39" spans="1:9" s="5" customFormat="1" ht="14.25" x14ac:dyDescent="0.2">
      <c r="A39" s="12">
        <v>661</v>
      </c>
      <c r="B39" s="13" t="s">
        <v>131</v>
      </c>
      <c r="C39" s="20">
        <v>126650</v>
      </c>
      <c r="D39" s="43"/>
      <c r="E39" s="43"/>
    </row>
    <row r="40" spans="1:9" s="5" customFormat="1" ht="14.25" x14ac:dyDescent="0.2">
      <c r="A40" s="12">
        <v>663</v>
      </c>
      <c r="B40" s="13" t="s">
        <v>133</v>
      </c>
      <c r="C40" s="20">
        <f>RASHODI!D175</f>
        <v>0</v>
      </c>
      <c r="D40" s="43"/>
      <c r="E40" s="43"/>
    </row>
    <row r="41" spans="1:9" s="5" customFormat="1" ht="14.25" x14ac:dyDescent="0.2">
      <c r="A41" s="6"/>
      <c r="C41" s="39"/>
      <c r="D41" s="38"/>
      <c r="E41" s="38"/>
    </row>
    <row r="42" spans="1:9" s="5" customFormat="1" ht="15" x14ac:dyDescent="0.25">
      <c r="A42" s="27">
        <v>67</v>
      </c>
      <c r="B42" s="28" t="s">
        <v>7</v>
      </c>
      <c r="C42" s="29">
        <f>SUM(C44:C46)</f>
        <v>960546.98</v>
      </c>
      <c r="D42" s="50">
        <f>RASHODI!E28+RASHODI!E40+RASHODI!E57+RASHODI!E79+RASHODI!E202+RASHODI!E254</f>
        <v>1096546.98</v>
      </c>
      <c r="E42" s="50">
        <f>D42</f>
        <v>1096546.98</v>
      </c>
    </row>
    <row r="43" spans="1:9" s="5" customFormat="1" ht="14.25" x14ac:dyDescent="0.2">
      <c r="A43" s="12">
        <v>671</v>
      </c>
      <c r="B43" s="13" t="s">
        <v>56</v>
      </c>
      <c r="C43" s="20">
        <f>SUM(C44:C46)</f>
        <v>960546.98</v>
      </c>
      <c r="D43" s="34"/>
      <c r="E43" s="34"/>
    </row>
    <row r="44" spans="1:9" s="5" customFormat="1" ht="14.25" x14ac:dyDescent="0.2">
      <c r="A44" s="12" t="s">
        <v>55</v>
      </c>
      <c r="B44" s="13" t="s">
        <v>50</v>
      </c>
      <c r="C44" s="20">
        <f>RASHODI!D28+RASHODI!D40+RASHODI!D57+RASHODI!D79+RASHODI!D86+RASHODI!D247</f>
        <v>950546.98</v>
      </c>
      <c r="D44" s="48"/>
      <c r="E44" s="48"/>
      <c r="G44" s="7"/>
      <c r="H44" s="7"/>
    </row>
    <row r="45" spans="1:9" s="5" customFormat="1" ht="14.25" x14ac:dyDescent="0.2">
      <c r="A45" s="12" t="s">
        <v>55</v>
      </c>
      <c r="B45" s="13" t="s">
        <v>105</v>
      </c>
      <c r="C45" s="51">
        <f>RASHODI!D72+RASHODI!D65</f>
        <v>0</v>
      </c>
      <c r="D45" s="49"/>
      <c r="E45" s="49"/>
    </row>
    <row r="46" spans="1:9" s="5" customFormat="1" ht="14.25" x14ac:dyDescent="0.2">
      <c r="A46" s="12" t="s">
        <v>55</v>
      </c>
      <c r="B46" s="13" t="s">
        <v>51</v>
      </c>
      <c r="C46" s="20">
        <f>RASHODI!D202</f>
        <v>10000</v>
      </c>
      <c r="D46" s="42"/>
      <c r="E46" s="42"/>
    </row>
    <row r="47" spans="1:9" s="5" customFormat="1" ht="14.25" x14ac:dyDescent="0.2">
      <c r="A47" s="6"/>
      <c r="C47" s="37"/>
      <c r="D47" s="37"/>
      <c r="E47" s="37"/>
    </row>
    <row r="48" spans="1:9" s="5" customFormat="1" ht="14.25" x14ac:dyDescent="0.2">
      <c r="A48" s="6">
        <v>7</v>
      </c>
      <c r="B48" s="5" t="s">
        <v>8</v>
      </c>
      <c r="C48" s="37"/>
      <c r="D48" s="37"/>
      <c r="E48" s="37"/>
    </row>
    <row r="49" spans="1:5" s="5" customFormat="1" ht="14.25" x14ac:dyDescent="0.2">
      <c r="A49" s="6">
        <v>72</v>
      </c>
      <c r="B49" s="5" t="s">
        <v>9</v>
      </c>
      <c r="C49" s="37"/>
      <c r="D49" s="37"/>
      <c r="E49" s="37"/>
    </row>
    <row r="50" spans="1:5" s="5" customFormat="1" ht="14.25" x14ac:dyDescent="0.2">
      <c r="A50" s="6"/>
      <c r="C50" s="37"/>
      <c r="D50" s="37"/>
      <c r="E50" s="37"/>
    </row>
    <row r="51" spans="1:5" s="5" customFormat="1" ht="14.25" x14ac:dyDescent="0.2">
      <c r="A51" s="6">
        <v>6</v>
      </c>
      <c r="B51" s="5" t="s">
        <v>3</v>
      </c>
      <c r="C51" s="7">
        <f>C13</f>
        <v>7804904.8000000007</v>
      </c>
      <c r="D51" s="7">
        <f>D13</f>
        <v>7804904.8000000007</v>
      </c>
      <c r="E51" s="7">
        <f>E13</f>
        <v>7804904.8000000007</v>
      </c>
    </row>
    <row r="52" spans="1:5" s="5" customFormat="1" ht="14.25" x14ac:dyDescent="0.2">
      <c r="A52" s="6">
        <v>7</v>
      </c>
      <c r="B52" s="5" t="s">
        <v>53</v>
      </c>
      <c r="C52" s="37"/>
      <c r="D52" s="37"/>
      <c r="E52" s="37"/>
    </row>
    <row r="53" spans="1:5" s="5" customFormat="1" ht="15" thickBot="1" x14ac:dyDescent="0.25">
      <c r="A53" s="6"/>
      <c r="C53" s="37"/>
      <c r="D53" s="37"/>
      <c r="E53" s="37"/>
    </row>
    <row r="54" spans="1:5" s="3" customFormat="1" ht="15.75" thickBot="1" x14ac:dyDescent="0.3">
      <c r="A54" s="9"/>
      <c r="B54" s="30" t="s">
        <v>10</v>
      </c>
      <c r="C54" s="31">
        <f>SUM(C51:C53)</f>
        <v>7804904.8000000007</v>
      </c>
      <c r="D54" s="31">
        <f t="shared" ref="D54:E54" si="0">SUM(D51:D53)</f>
        <v>7804904.8000000007</v>
      </c>
      <c r="E54" s="31">
        <f t="shared" si="0"/>
        <v>7804904.8000000007</v>
      </c>
    </row>
    <row r="55" spans="1:5" x14ac:dyDescent="0.2">
      <c r="A55" s="1"/>
    </row>
    <row r="56" spans="1:5" x14ac:dyDescent="0.2">
      <c r="A56" s="1"/>
    </row>
    <row r="57" spans="1:5" x14ac:dyDescent="0.2">
      <c r="A57" s="1"/>
    </row>
  </sheetData>
  <mergeCells count="4">
    <mergeCell ref="A9:B9"/>
    <mergeCell ref="A6:E6"/>
    <mergeCell ref="A7:E7"/>
    <mergeCell ref="A8:E8"/>
  </mergeCells>
  <phoneticPr fontId="7" type="noConversion"/>
  <pageMargins left="0.74803149606299213" right="0.74803149606299213" top="0.31496062992125984" bottom="0.23622047244094491" header="0.19685039370078741" footer="0.15748031496062992"/>
  <pageSetup paperSize="9" scale="74" fitToHeight="2" orientation="portrait" r:id="rId1"/>
  <headerFooter alignWithMargins="0">
    <oddFooter>&amp;CStranica &amp;P+1 od 13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330"/>
  <sheetViews>
    <sheetView zoomScaleNormal="100" workbookViewId="0">
      <selection activeCell="C22" sqref="C22"/>
    </sheetView>
  </sheetViews>
  <sheetFormatPr defaultColWidth="9.140625" defaultRowHeight="14.25" x14ac:dyDescent="0.2"/>
  <cols>
    <col min="1" max="1" width="10.7109375" style="8" customWidth="1"/>
    <col min="2" max="2" width="9.28515625" style="5" bestFit="1" customWidth="1"/>
    <col min="3" max="3" width="53.140625" style="5" customWidth="1"/>
    <col min="4" max="4" width="17.85546875" style="5" customWidth="1"/>
    <col min="5" max="6" width="17.5703125" style="8" customWidth="1"/>
    <col min="7" max="7" width="9.140625" style="8"/>
    <col min="8" max="8" width="11.5703125" style="8" bestFit="1" customWidth="1"/>
    <col min="9" max="9" width="11.28515625" style="8" bestFit="1" customWidth="1"/>
    <col min="10" max="10" width="9.140625" style="8"/>
    <col min="11" max="11" width="11.28515625" style="8" bestFit="1" customWidth="1"/>
    <col min="12" max="12" width="10.85546875" style="8" bestFit="1" customWidth="1"/>
    <col min="13" max="16384" width="9.140625" style="8"/>
  </cols>
  <sheetData>
    <row r="1" spans="1:6" x14ac:dyDescent="0.2">
      <c r="A1" s="5" t="s">
        <v>57</v>
      </c>
    </row>
    <row r="2" spans="1:6" x14ac:dyDescent="0.2">
      <c r="A2" s="5" t="s">
        <v>58</v>
      </c>
    </row>
    <row r="3" spans="1:6" x14ac:dyDescent="0.2">
      <c r="A3" s="5" t="s">
        <v>116</v>
      </c>
    </row>
    <row r="4" spans="1:6" x14ac:dyDescent="0.2">
      <c r="A4" s="5" t="s">
        <v>117</v>
      </c>
    </row>
    <row r="6" spans="1:6" s="3" customFormat="1" ht="20.25" x14ac:dyDescent="0.3">
      <c r="A6" s="79" t="s">
        <v>182</v>
      </c>
      <c r="B6" s="79"/>
      <c r="C6" s="79"/>
      <c r="D6" s="79"/>
      <c r="E6" s="79"/>
      <c r="F6" s="79"/>
    </row>
    <row r="7" spans="1:6" s="3" customFormat="1" ht="20.25" x14ac:dyDescent="0.3">
      <c r="A7" s="79" t="s">
        <v>49</v>
      </c>
      <c r="B7" s="79"/>
      <c r="C7" s="79"/>
      <c r="D7" s="79"/>
      <c r="E7" s="79"/>
      <c r="F7" s="79"/>
    </row>
    <row r="8" spans="1:6" s="3" customFormat="1" ht="20.25" x14ac:dyDescent="0.3">
      <c r="A8" s="79"/>
      <c r="B8" s="79"/>
      <c r="C8" s="79"/>
      <c r="D8" s="79"/>
      <c r="E8" s="79"/>
      <c r="F8" s="79"/>
    </row>
    <row r="9" spans="1:6" s="3" customFormat="1" ht="20.25" x14ac:dyDescent="0.3">
      <c r="A9" s="55"/>
      <c r="B9" s="55"/>
      <c r="C9" s="55"/>
      <c r="D9" s="77"/>
      <c r="E9" s="55"/>
      <c r="F9" s="55"/>
    </row>
    <row r="10" spans="1:6" s="3" customFormat="1" ht="15" x14ac:dyDescent="0.25">
      <c r="D10" s="41" t="s">
        <v>186</v>
      </c>
      <c r="E10" s="46" t="s">
        <v>108</v>
      </c>
      <c r="F10" s="46" t="s">
        <v>108</v>
      </c>
    </row>
    <row r="11" spans="1:6" s="3" customFormat="1" ht="15" x14ac:dyDescent="0.25">
      <c r="A11" s="4" t="s">
        <v>70</v>
      </c>
      <c r="B11" s="4" t="s">
        <v>1</v>
      </c>
      <c r="C11" s="4" t="s">
        <v>11</v>
      </c>
      <c r="D11" s="41"/>
      <c r="E11" s="41" t="s">
        <v>145</v>
      </c>
      <c r="F11" s="41" t="s">
        <v>187</v>
      </c>
    </row>
    <row r="12" spans="1:6" ht="8.25" customHeight="1" x14ac:dyDescent="0.2">
      <c r="D12" s="7"/>
    </row>
    <row r="13" spans="1:6" x14ac:dyDescent="0.2">
      <c r="A13" s="25"/>
      <c r="C13" s="5" t="s">
        <v>12</v>
      </c>
      <c r="D13" s="7"/>
    </row>
    <row r="14" spans="1:6" x14ac:dyDescent="0.2">
      <c r="A14" s="8">
        <v>58300</v>
      </c>
      <c r="C14" s="5" t="s">
        <v>72</v>
      </c>
      <c r="D14" s="7"/>
    </row>
    <row r="15" spans="1:6" x14ac:dyDescent="0.2">
      <c r="A15" s="5"/>
      <c r="C15" s="5" t="s">
        <v>13</v>
      </c>
      <c r="D15" s="7"/>
    </row>
    <row r="16" spans="1:6" ht="15" x14ac:dyDescent="0.25">
      <c r="B16" s="27">
        <v>3</v>
      </c>
      <c r="C16" s="28" t="s">
        <v>14</v>
      </c>
      <c r="D16" s="29">
        <f>D17+D21</f>
        <v>5250000</v>
      </c>
      <c r="E16" s="10">
        <f>E17+E21</f>
        <v>5250000</v>
      </c>
      <c r="F16" s="10">
        <f>E16</f>
        <v>5250000</v>
      </c>
    </row>
    <row r="17" spans="1:8" ht="15" x14ac:dyDescent="0.25">
      <c r="B17" s="16">
        <v>31</v>
      </c>
      <c r="C17" s="17" t="s">
        <v>15</v>
      </c>
      <c r="D17" s="14">
        <f>SUM(D18:D20)</f>
        <v>5000000</v>
      </c>
      <c r="E17" s="10">
        <v>5000000</v>
      </c>
      <c r="F17" s="10">
        <f>E17</f>
        <v>5000000</v>
      </c>
    </row>
    <row r="18" spans="1:8" x14ac:dyDescent="0.2">
      <c r="B18" s="12">
        <v>311</v>
      </c>
      <c r="C18" s="13" t="s">
        <v>16</v>
      </c>
      <c r="D18" s="51">
        <v>4130000</v>
      </c>
      <c r="H18" s="5" t="s">
        <v>171</v>
      </c>
    </row>
    <row r="19" spans="1:8" x14ac:dyDescent="0.2">
      <c r="B19" s="12">
        <v>312</v>
      </c>
      <c r="C19" s="13" t="s">
        <v>30</v>
      </c>
      <c r="D19" s="51">
        <v>170000</v>
      </c>
    </row>
    <row r="20" spans="1:8" x14ac:dyDescent="0.2">
      <c r="B20" s="12">
        <v>313</v>
      </c>
      <c r="C20" s="13" t="s">
        <v>17</v>
      </c>
      <c r="D20" s="51">
        <v>700000</v>
      </c>
    </row>
    <row r="21" spans="1:8" ht="15" x14ac:dyDescent="0.25">
      <c r="B21" s="16">
        <v>32</v>
      </c>
      <c r="C21" s="17" t="s">
        <v>18</v>
      </c>
      <c r="D21" s="14">
        <f>SUM(D22:D23)</f>
        <v>250000</v>
      </c>
      <c r="E21" s="10">
        <v>250000</v>
      </c>
      <c r="F21" s="10">
        <f>E21</f>
        <v>250000</v>
      </c>
    </row>
    <row r="22" spans="1:8" x14ac:dyDescent="0.2">
      <c r="B22" s="12">
        <v>321</v>
      </c>
      <c r="C22" s="13" t="s">
        <v>19</v>
      </c>
      <c r="D22" s="51">
        <v>226000</v>
      </c>
      <c r="H22" s="5" t="s">
        <v>152</v>
      </c>
    </row>
    <row r="23" spans="1:8" x14ac:dyDescent="0.2">
      <c r="B23" s="12">
        <v>329</v>
      </c>
      <c r="C23" s="13" t="s">
        <v>77</v>
      </c>
      <c r="D23" s="51">
        <v>24000</v>
      </c>
    </row>
    <row r="24" spans="1:8" x14ac:dyDescent="0.2">
      <c r="B24" s="6"/>
      <c r="D24" s="7"/>
    </row>
    <row r="25" spans="1:8" x14ac:dyDescent="0.2">
      <c r="A25" s="25">
        <v>2101</v>
      </c>
      <c r="C25" s="5" t="s">
        <v>74</v>
      </c>
      <c r="D25" s="7"/>
    </row>
    <row r="26" spans="1:8" x14ac:dyDescent="0.2">
      <c r="C26" s="5" t="s">
        <v>73</v>
      </c>
      <c r="D26" s="7"/>
    </row>
    <row r="27" spans="1:8" x14ac:dyDescent="0.2">
      <c r="A27" s="5" t="s">
        <v>75</v>
      </c>
      <c r="C27" s="5" t="s">
        <v>76</v>
      </c>
      <c r="D27" s="7"/>
    </row>
    <row r="28" spans="1:8" ht="15" x14ac:dyDescent="0.25">
      <c r="B28" s="27">
        <v>3</v>
      </c>
      <c r="C28" s="28" t="s">
        <v>14</v>
      </c>
      <c r="D28" s="29">
        <f>D29+D34</f>
        <v>198840</v>
      </c>
      <c r="E28" s="10">
        <f>E29+E34</f>
        <v>198840</v>
      </c>
      <c r="F28" s="10">
        <f>E28</f>
        <v>198840</v>
      </c>
    </row>
    <row r="29" spans="1:8" ht="15" x14ac:dyDescent="0.25">
      <c r="B29" s="16">
        <v>32</v>
      </c>
      <c r="C29" s="17" t="s">
        <v>18</v>
      </c>
      <c r="D29" s="14">
        <f>SUM(D30:D33)</f>
        <v>194640</v>
      </c>
      <c r="E29" s="10">
        <v>194640</v>
      </c>
      <c r="F29" s="10">
        <f>E29</f>
        <v>194640</v>
      </c>
    </row>
    <row r="30" spans="1:8" x14ac:dyDescent="0.2">
      <c r="B30" s="12">
        <v>321</v>
      </c>
      <c r="C30" s="13" t="s">
        <v>19</v>
      </c>
      <c r="D30" s="51">
        <v>26000</v>
      </c>
      <c r="E30" s="5"/>
      <c r="F30" s="5"/>
    </row>
    <row r="31" spans="1:8" x14ac:dyDescent="0.2">
      <c r="B31" s="12">
        <v>322</v>
      </c>
      <c r="C31" s="13" t="s">
        <v>20</v>
      </c>
      <c r="D31" s="51">
        <v>72000</v>
      </c>
      <c r="E31" s="5"/>
      <c r="F31" s="5"/>
    </row>
    <row r="32" spans="1:8" x14ac:dyDescent="0.2">
      <c r="B32" s="12">
        <v>323</v>
      </c>
      <c r="C32" s="13" t="s">
        <v>21</v>
      </c>
      <c r="D32" s="51">
        <v>92500</v>
      </c>
      <c r="E32" s="5"/>
      <c r="F32" s="5"/>
    </row>
    <row r="33" spans="1:6" x14ac:dyDescent="0.2">
      <c r="B33" s="12">
        <v>329</v>
      </c>
      <c r="C33" s="13" t="s">
        <v>77</v>
      </c>
      <c r="D33" s="51">
        <v>4140</v>
      </c>
      <c r="E33" s="5"/>
      <c r="F33" s="5"/>
    </row>
    <row r="34" spans="1:6" ht="15" x14ac:dyDescent="0.25">
      <c r="B34" s="16">
        <v>34</v>
      </c>
      <c r="C34" s="17" t="s">
        <v>78</v>
      </c>
      <c r="D34" s="14">
        <f>D35</f>
        <v>4200</v>
      </c>
      <c r="E34" s="10">
        <v>4200</v>
      </c>
      <c r="F34" s="10">
        <f>E34</f>
        <v>4200</v>
      </c>
    </row>
    <row r="35" spans="1:6" x14ac:dyDescent="0.2">
      <c r="B35" s="12">
        <v>343</v>
      </c>
      <c r="C35" s="13" t="s">
        <v>79</v>
      </c>
      <c r="D35" s="51">
        <v>4200</v>
      </c>
      <c r="E35" s="5"/>
      <c r="F35" s="5"/>
    </row>
    <row r="36" spans="1:6" x14ac:dyDescent="0.2">
      <c r="A36" s="25"/>
      <c r="D36" s="7"/>
      <c r="E36" s="5"/>
      <c r="F36" s="5"/>
    </row>
    <row r="37" spans="1:6" x14ac:dyDescent="0.2">
      <c r="A37" s="8">
        <v>2101</v>
      </c>
      <c r="C37" s="5" t="s">
        <v>74</v>
      </c>
      <c r="D37" s="7"/>
      <c r="E37" s="5"/>
      <c r="F37" s="5"/>
    </row>
    <row r="38" spans="1:6" x14ac:dyDescent="0.2">
      <c r="A38" s="5"/>
      <c r="C38" s="5" t="s">
        <v>73</v>
      </c>
      <c r="D38" s="7"/>
      <c r="E38" s="5"/>
      <c r="F38" s="5"/>
    </row>
    <row r="39" spans="1:6" ht="15" x14ac:dyDescent="0.25">
      <c r="A39" s="8" t="s">
        <v>71</v>
      </c>
      <c r="B39" s="27"/>
      <c r="C39" s="28" t="s">
        <v>80</v>
      </c>
      <c r="D39" s="29"/>
      <c r="E39" s="5"/>
      <c r="F39" s="5"/>
    </row>
    <row r="40" spans="1:6" ht="15" x14ac:dyDescent="0.25">
      <c r="B40" s="16">
        <v>3</v>
      </c>
      <c r="C40" s="17" t="s">
        <v>14</v>
      </c>
      <c r="D40" s="14">
        <f>D41+D43</f>
        <v>558856.98</v>
      </c>
      <c r="E40" s="10">
        <f>SUM(E41:E43)</f>
        <v>558856.98</v>
      </c>
      <c r="F40" s="10">
        <f>E40</f>
        <v>558856.98</v>
      </c>
    </row>
    <row r="41" spans="1:6" ht="15" x14ac:dyDescent="0.25">
      <c r="B41" s="12">
        <v>32</v>
      </c>
      <c r="C41" s="13" t="s">
        <v>18</v>
      </c>
      <c r="D41" s="51">
        <f>SUM(D42:D42)</f>
        <v>8500</v>
      </c>
      <c r="E41" s="10">
        <f>D41</f>
        <v>8500</v>
      </c>
      <c r="F41" s="10">
        <f>E41</f>
        <v>8500</v>
      </c>
    </row>
    <row r="42" spans="1:6" x14ac:dyDescent="0.2">
      <c r="B42" s="12">
        <v>323</v>
      </c>
      <c r="C42" s="13" t="s">
        <v>21</v>
      </c>
      <c r="D42" s="51">
        <v>8500</v>
      </c>
      <c r="E42" s="5"/>
      <c r="F42" s="5"/>
    </row>
    <row r="43" spans="1:6" ht="15" x14ac:dyDescent="0.25">
      <c r="B43" s="16">
        <v>37</v>
      </c>
      <c r="C43" s="17" t="s">
        <v>81</v>
      </c>
      <c r="D43" s="14">
        <f>D44</f>
        <v>550356.98</v>
      </c>
      <c r="E43" s="10">
        <v>550356.98</v>
      </c>
      <c r="F43" s="10">
        <f>E43</f>
        <v>550356.98</v>
      </c>
    </row>
    <row r="44" spans="1:6" x14ac:dyDescent="0.2">
      <c r="B44" s="12">
        <v>372</v>
      </c>
      <c r="C44" s="13" t="s">
        <v>82</v>
      </c>
      <c r="D44" s="51">
        <v>550356.98</v>
      </c>
      <c r="E44" s="5"/>
      <c r="F44" s="5"/>
    </row>
    <row r="45" spans="1:6" x14ac:dyDescent="0.2">
      <c r="B45" s="26"/>
      <c r="C45" s="15"/>
      <c r="D45" s="18"/>
      <c r="E45" s="5"/>
      <c r="F45" s="5"/>
    </row>
    <row r="46" spans="1:6" hidden="1" x14ac:dyDescent="0.2">
      <c r="A46" s="25">
        <v>2101</v>
      </c>
      <c r="B46" s="6"/>
      <c r="C46" s="5" t="s">
        <v>74</v>
      </c>
      <c r="D46" s="7"/>
      <c r="E46" s="5"/>
      <c r="F46" s="5"/>
    </row>
    <row r="47" spans="1:6" hidden="1" x14ac:dyDescent="0.2">
      <c r="A47" s="8">
        <v>55291</v>
      </c>
      <c r="B47" s="6"/>
      <c r="C47" s="5" t="s">
        <v>112</v>
      </c>
      <c r="D47" s="7"/>
      <c r="E47" s="5"/>
      <c r="F47" s="5"/>
    </row>
    <row r="48" spans="1:6" hidden="1" x14ac:dyDescent="0.2">
      <c r="A48" s="5" t="s">
        <v>128</v>
      </c>
      <c r="B48" s="6"/>
      <c r="C48" s="5" t="s">
        <v>129</v>
      </c>
      <c r="D48" s="7"/>
      <c r="E48" s="5"/>
      <c r="F48" s="5"/>
    </row>
    <row r="49" spans="1:6" ht="15" hidden="1" x14ac:dyDescent="0.25">
      <c r="B49" s="27">
        <v>3</v>
      </c>
      <c r="C49" s="28" t="s">
        <v>14</v>
      </c>
      <c r="D49" s="29">
        <f>D50</f>
        <v>0</v>
      </c>
      <c r="E49" s="5"/>
      <c r="F49" s="5"/>
    </row>
    <row r="50" spans="1:6" ht="15" hidden="1" x14ac:dyDescent="0.25">
      <c r="B50" s="16">
        <v>32</v>
      </c>
      <c r="C50" s="17" t="s">
        <v>18</v>
      </c>
      <c r="D50" s="14">
        <f>SUM(D51:D52)</f>
        <v>0</v>
      </c>
      <c r="E50" s="5"/>
      <c r="F50" s="5"/>
    </row>
    <row r="51" spans="1:6" hidden="1" x14ac:dyDescent="0.2">
      <c r="B51" s="12">
        <v>323</v>
      </c>
      <c r="C51" s="13" t="s">
        <v>21</v>
      </c>
      <c r="D51" s="51"/>
      <c r="E51" s="5"/>
      <c r="F51" s="5"/>
    </row>
    <row r="52" spans="1:6" hidden="1" x14ac:dyDescent="0.2">
      <c r="B52" s="12">
        <v>329</v>
      </c>
      <c r="C52" s="13" t="s">
        <v>77</v>
      </c>
      <c r="D52" s="51"/>
      <c r="E52" s="5"/>
      <c r="F52" s="5"/>
    </row>
    <row r="53" spans="1:6" hidden="1" x14ac:dyDescent="0.2">
      <c r="B53" s="26"/>
      <c r="C53" s="15"/>
      <c r="D53" s="18"/>
      <c r="E53" s="5"/>
      <c r="F53" s="5"/>
    </row>
    <row r="54" spans="1:6" x14ac:dyDescent="0.2">
      <c r="A54" s="25">
        <v>2102</v>
      </c>
      <c r="C54" s="5" t="s">
        <v>84</v>
      </c>
      <c r="D54" s="7"/>
      <c r="E54" s="7"/>
      <c r="F54" s="5"/>
    </row>
    <row r="55" spans="1:6" x14ac:dyDescent="0.2">
      <c r="C55" s="5" t="s">
        <v>73</v>
      </c>
      <c r="D55" s="7"/>
      <c r="E55" s="5"/>
      <c r="F55" s="5"/>
    </row>
    <row r="56" spans="1:6" x14ac:dyDescent="0.2">
      <c r="A56" s="5" t="s">
        <v>83</v>
      </c>
      <c r="C56" s="5" t="s">
        <v>85</v>
      </c>
      <c r="D56" s="7"/>
      <c r="E56" s="5"/>
      <c r="F56" s="5"/>
    </row>
    <row r="57" spans="1:6" ht="15" x14ac:dyDescent="0.25">
      <c r="B57" s="27">
        <v>3</v>
      </c>
      <c r="C57" s="28" t="s">
        <v>14</v>
      </c>
      <c r="D57" s="29">
        <f>D58</f>
        <v>185850</v>
      </c>
      <c r="E57" s="10">
        <f>E58</f>
        <v>185850</v>
      </c>
      <c r="F57" s="10">
        <f>E57</f>
        <v>185850</v>
      </c>
    </row>
    <row r="58" spans="1:6" ht="15" x14ac:dyDescent="0.25">
      <c r="B58" s="16">
        <v>32</v>
      </c>
      <c r="C58" s="17" t="s">
        <v>18</v>
      </c>
      <c r="D58" s="14">
        <f>SUM(D59:D60)</f>
        <v>185850</v>
      </c>
      <c r="E58" s="10">
        <v>185850</v>
      </c>
      <c r="F58" s="10">
        <f>E58</f>
        <v>185850</v>
      </c>
    </row>
    <row r="59" spans="1:6" x14ac:dyDescent="0.2">
      <c r="B59" s="12">
        <v>322</v>
      </c>
      <c r="C59" s="13" t="s">
        <v>20</v>
      </c>
      <c r="D59" s="51">
        <v>173000</v>
      </c>
      <c r="E59" s="35"/>
      <c r="F59" s="35"/>
    </row>
    <row r="60" spans="1:6" x14ac:dyDescent="0.2">
      <c r="B60" s="12">
        <v>329</v>
      </c>
      <c r="C60" s="13" t="s">
        <v>86</v>
      </c>
      <c r="D60" s="51">
        <v>12850</v>
      </c>
      <c r="E60" s="35"/>
      <c r="F60" s="35"/>
    </row>
    <row r="61" spans="1:6" x14ac:dyDescent="0.2">
      <c r="B61" s="72"/>
      <c r="C61" s="73"/>
      <c r="D61" s="74"/>
      <c r="E61" s="35"/>
      <c r="F61" s="35"/>
    </row>
    <row r="62" spans="1:6" hidden="1" x14ac:dyDescent="0.2">
      <c r="A62" s="25">
        <v>2401</v>
      </c>
      <c r="C62" s="5" t="s">
        <v>172</v>
      </c>
      <c r="D62" s="7"/>
    </row>
    <row r="63" spans="1:6" hidden="1" x14ac:dyDescent="0.2">
      <c r="C63" s="5" t="s">
        <v>73</v>
      </c>
      <c r="D63" s="7"/>
    </row>
    <row r="64" spans="1:6" hidden="1" x14ac:dyDescent="0.2">
      <c r="A64" s="5" t="s">
        <v>173</v>
      </c>
      <c r="C64" s="5" t="s">
        <v>174</v>
      </c>
      <c r="D64" s="7"/>
    </row>
    <row r="65" spans="1:6" ht="15" hidden="1" x14ac:dyDescent="0.25">
      <c r="B65" s="27">
        <v>3</v>
      </c>
      <c r="C65" s="28" t="s">
        <v>14</v>
      </c>
      <c r="D65" s="29">
        <f>D66</f>
        <v>0</v>
      </c>
    </row>
    <row r="66" spans="1:6" ht="15" hidden="1" x14ac:dyDescent="0.25">
      <c r="B66" s="16">
        <v>32</v>
      </c>
      <c r="C66" s="17" t="s">
        <v>18</v>
      </c>
      <c r="D66" s="14">
        <f>SUM(D67:D68)</f>
        <v>0</v>
      </c>
    </row>
    <row r="67" spans="1:6" hidden="1" x14ac:dyDescent="0.2">
      <c r="B67" s="12">
        <v>323</v>
      </c>
      <c r="C67" s="13" t="s">
        <v>21</v>
      </c>
      <c r="D67" s="51"/>
    </row>
    <row r="68" spans="1:6" hidden="1" x14ac:dyDescent="0.2">
      <c r="B68" s="26"/>
      <c r="C68" s="15"/>
      <c r="D68" s="18"/>
    </row>
    <row r="69" spans="1:6" hidden="1" x14ac:dyDescent="0.2">
      <c r="A69" s="25">
        <v>2401</v>
      </c>
      <c r="C69" s="5" t="s">
        <v>172</v>
      </c>
      <c r="D69" s="7"/>
    </row>
    <row r="70" spans="1:6" hidden="1" x14ac:dyDescent="0.2">
      <c r="C70" s="5" t="s">
        <v>73</v>
      </c>
      <c r="D70" s="7"/>
    </row>
    <row r="71" spans="1:6" hidden="1" x14ac:dyDescent="0.2">
      <c r="A71" s="5" t="s">
        <v>168</v>
      </c>
      <c r="C71" s="5" t="s">
        <v>169</v>
      </c>
      <c r="D71" s="7"/>
    </row>
    <row r="72" spans="1:6" ht="15" hidden="1" x14ac:dyDescent="0.25">
      <c r="B72" s="27">
        <v>3</v>
      </c>
      <c r="C72" s="28" t="s">
        <v>14</v>
      </c>
      <c r="D72" s="29">
        <f>D73</f>
        <v>0</v>
      </c>
    </row>
    <row r="73" spans="1:6" ht="15" hidden="1" x14ac:dyDescent="0.25">
      <c r="B73" s="16">
        <v>32</v>
      </c>
      <c r="C73" s="17" t="s">
        <v>18</v>
      </c>
      <c r="D73" s="14">
        <f>SUM(D74:D75)</f>
        <v>0</v>
      </c>
    </row>
    <row r="74" spans="1:6" hidden="1" x14ac:dyDescent="0.2">
      <c r="B74" s="12">
        <v>323</v>
      </c>
      <c r="C74" s="13" t="s">
        <v>21</v>
      </c>
      <c r="D74" s="51"/>
    </row>
    <row r="75" spans="1:6" hidden="1" x14ac:dyDescent="0.2">
      <c r="B75" s="26"/>
      <c r="C75" s="15"/>
      <c r="D75" s="18"/>
    </row>
    <row r="76" spans="1:6" x14ac:dyDescent="0.2">
      <c r="A76" s="8">
        <v>2301</v>
      </c>
      <c r="B76" s="26"/>
      <c r="C76" s="15" t="s">
        <v>89</v>
      </c>
      <c r="D76" s="18"/>
    </row>
    <row r="77" spans="1:6" x14ac:dyDescent="0.2">
      <c r="B77" s="26"/>
      <c r="C77" s="15" t="s">
        <v>73</v>
      </c>
      <c r="D77" s="18"/>
    </row>
    <row r="78" spans="1:6" ht="15" x14ac:dyDescent="0.25">
      <c r="A78" s="8" t="s">
        <v>139</v>
      </c>
      <c r="B78" s="61"/>
      <c r="C78" s="15" t="s">
        <v>123</v>
      </c>
      <c r="D78" s="62"/>
    </row>
    <row r="79" spans="1:6" ht="15" x14ac:dyDescent="0.25">
      <c r="A79" s="25"/>
      <c r="B79" s="28">
        <v>3</v>
      </c>
      <c r="C79" s="28" t="s">
        <v>14</v>
      </c>
      <c r="D79" s="29">
        <f>D80</f>
        <v>7000</v>
      </c>
      <c r="E79" s="10">
        <f>E80</f>
        <v>7000</v>
      </c>
      <c r="F79" s="10">
        <f>E79</f>
        <v>7000</v>
      </c>
    </row>
    <row r="80" spans="1:6" ht="15" x14ac:dyDescent="0.25">
      <c r="B80" s="17">
        <v>32</v>
      </c>
      <c r="C80" s="17" t="s">
        <v>18</v>
      </c>
      <c r="D80" s="14">
        <f>D81</f>
        <v>7000</v>
      </c>
      <c r="E80" s="10">
        <f>D80</f>
        <v>7000</v>
      </c>
      <c r="F80" s="10">
        <f>E80</f>
        <v>7000</v>
      </c>
    </row>
    <row r="81" spans="1:8" x14ac:dyDescent="0.2">
      <c r="A81" s="5"/>
      <c r="B81" s="13">
        <v>329</v>
      </c>
      <c r="C81" s="13" t="s">
        <v>86</v>
      </c>
      <c r="D81" s="51">
        <v>7000</v>
      </c>
      <c r="E81" s="5"/>
      <c r="F81" s="5"/>
    </row>
    <row r="82" spans="1:8" ht="15" hidden="1" x14ac:dyDescent="0.25">
      <c r="B82" s="63"/>
      <c r="C82" s="64"/>
      <c r="D82" s="50"/>
    </row>
    <row r="83" spans="1:8" ht="15" hidden="1" x14ac:dyDescent="0.25">
      <c r="A83" s="8">
        <v>2301</v>
      </c>
      <c r="B83" s="26"/>
      <c r="C83" s="15" t="s">
        <v>89</v>
      </c>
      <c r="D83" s="50"/>
    </row>
    <row r="84" spans="1:8" ht="15" hidden="1" x14ac:dyDescent="0.25">
      <c r="B84" s="26"/>
      <c r="C84" s="15" t="s">
        <v>73</v>
      </c>
      <c r="D84" s="50"/>
    </row>
    <row r="85" spans="1:8" ht="15" hidden="1" x14ac:dyDescent="0.25">
      <c r="A85" s="5" t="s">
        <v>104</v>
      </c>
      <c r="B85" s="61"/>
      <c r="C85" s="15" t="s">
        <v>121</v>
      </c>
      <c r="D85" s="50"/>
    </row>
    <row r="86" spans="1:8" ht="15" hidden="1" x14ac:dyDescent="0.25">
      <c r="B86" s="28">
        <v>3</v>
      </c>
      <c r="C86" s="28" t="s">
        <v>14</v>
      </c>
      <c r="D86" s="29">
        <f>D87</f>
        <v>0</v>
      </c>
    </row>
    <row r="87" spans="1:8" ht="15" hidden="1" x14ac:dyDescent="0.25">
      <c r="B87" s="17">
        <v>32</v>
      </c>
      <c r="C87" s="17" t="s">
        <v>18</v>
      </c>
      <c r="D87" s="14">
        <f>SUM(D88:D90)</f>
        <v>0</v>
      </c>
    </row>
    <row r="88" spans="1:8" hidden="1" x14ac:dyDescent="0.2">
      <c r="B88" s="67">
        <v>321</v>
      </c>
      <c r="C88" s="68" t="s">
        <v>19</v>
      </c>
      <c r="D88" s="20"/>
    </row>
    <row r="89" spans="1:8" hidden="1" x14ac:dyDescent="0.2">
      <c r="B89" s="12">
        <v>322</v>
      </c>
      <c r="C89" s="13" t="s">
        <v>20</v>
      </c>
      <c r="D89" s="51"/>
    </row>
    <row r="90" spans="1:8" hidden="1" x14ac:dyDescent="0.2">
      <c r="B90" s="67">
        <v>323</v>
      </c>
      <c r="C90" s="68" t="s">
        <v>21</v>
      </c>
      <c r="D90" s="20"/>
    </row>
    <row r="91" spans="1:8" ht="15" x14ac:dyDescent="0.25">
      <c r="B91" s="63"/>
      <c r="C91" s="64"/>
      <c r="D91" s="50"/>
    </row>
    <row r="92" spans="1:8" ht="15" x14ac:dyDescent="0.25">
      <c r="A92" s="8">
        <v>2301</v>
      </c>
      <c r="B92" s="63"/>
      <c r="C92" s="66" t="s">
        <v>89</v>
      </c>
      <c r="D92" s="50"/>
    </row>
    <row r="93" spans="1:8" x14ac:dyDescent="0.2">
      <c r="A93" s="8">
        <v>55291</v>
      </c>
      <c r="B93" s="65"/>
      <c r="C93" s="66" t="s">
        <v>112</v>
      </c>
      <c r="D93" s="34"/>
    </row>
    <row r="94" spans="1:8" x14ac:dyDescent="0.2">
      <c r="A94" s="8" t="s">
        <v>87</v>
      </c>
      <c r="B94" s="65"/>
      <c r="C94" s="66" t="s">
        <v>46</v>
      </c>
      <c r="D94" s="34"/>
    </row>
    <row r="95" spans="1:8" ht="15" x14ac:dyDescent="0.25">
      <c r="B95" s="27">
        <v>3</v>
      </c>
      <c r="C95" s="28" t="s">
        <v>14</v>
      </c>
      <c r="D95" s="29">
        <f>D96+D100</f>
        <v>330000</v>
      </c>
      <c r="E95" s="10">
        <f>SUM(E96:E100)</f>
        <v>330000</v>
      </c>
      <c r="F95" s="10">
        <f>E95</f>
        <v>330000</v>
      </c>
      <c r="H95" s="5" t="s">
        <v>153</v>
      </c>
    </row>
    <row r="96" spans="1:8" ht="15" x14ac:dyDescent="0.25">
      <c r="B96" s="69">
        <v>31</v>
      </c>
      <c r="C96" s="70" t="s">
        <v>15</v>
      </c>
      <c r="D96" s="71">
        <f>SUM(D97:D99)</f>
        <v>322500</v>
      </c>
      <c r="E96" s="10">
        <v>322500</v>
      </c>
      <c r="F96" s="10">
        <f>E96</f>
        <v>322500</v>
      </c>
      <c r="H96" s="5" t="s">
        <v>154</v>
      </c>
    </row>
    <row r="97" spans="1:6" x14ac:dyDescent="0.2">
      <c r="B97" s="67">
        <v>311</v>
      </c>
      <c r="C97" s="68" t="s">
        <v>88</v>
      </c>
      <c r="D97" s="20">
        <v>268000</v>
      </c>
    </row>
    <row r="98" spans="1:6" s="35" customFormat="1" x14ac:dyDescent="0.2">
      <c r="A98" s="8"/>
      <c r="B98" s="67">
        <v>312</v>
      </c>
      <c r="C98" s="68" t="s">
        <v>102</v>
      </c>
      <c r="D98" s="20">
        <v>8500</v>
      </c>
    </row>
    <row r="99" spans="1:6" x14ac:dyDescent="0.2">
      <c r="A99" s="25"/>
      <c r="B99" s="67">
        <v>313</v>
      </c>
      <c r="C99" s="68" t="s">
        <v>17</v>
      </c>
      <c r="D99" s="20">
        <v>46000</v>
      </c>
    </row>
    <row r="100" spans="1:6" ht="15" x14ac:dyDescent="0.25">
      <c r="B100" s="69">
        <v>32</v>
      </c>
      <c r="C100" s="70" t="s">
        <v>18</v>
      </c>
      <c r="D100" s="71">
        <f>SUM(D101:D101)</f>
        <v>7500</v>
      </c>
      <c r="E100" s="10">
        <v>7500</v>
      </c>
      <c r="F100" s="10">
        <f>E100</f>
        <v>7500</v>
      </c>
    </row>
    <row r="101" spans="1:6" x14ac:dyDescent="0.2">
      <c r="A101" s="5"/>
      <c r="B101" s="67">
        <v>321</v>
      </c>
      <c r="C101" s="68" t="s">
        <v>19</v>
      </c>
      <c r="D101" s="20">
        <v>7500</v>
      </c>
    </row>
    <row r="102" spans="1:6" ht="15" x14ac:dyDescent="0.25">
      <c r="B102" s="63"/>
      <c r="C102" s="64"/>
      <c r="D102" s="50"/>
    </row>
    <row r="103" spans="1:6" ht="15" x14ac:dyDescent="0.25">
      <c r="A103" s="8">
        <v>2301</v>
      </c>
      <c r="B103" s="63"/>
      <c r="C103" s="66" t="s">
        <v>89</v>
      </c>
      <c r="D103" s="50"/>
    </row>
    <row r="104" spans="1:6" x14ac:dyDescent="0.2">
      <c r="A104" s="8">
        <v>55291</v>
      </c>
      <c r="B104" s="65"/>
      <c r="C104" s="66" t="s">
        <v>112</v>
      </c>
      <c r="D104" s="34"/>
    </row>
    <row r="105" spans="1:6" x14ac:dyDescent="0.2">
      <c r="A105" s="5" t="s">
        <v>100</v>
      </c>
      <c r="B105" s="65"/>
      <c r="C105" s="66" t="s">
        <v>176</v>
      </c>
      <c r="D105" s="34"/>
    </row>
    <row r="106" spans="1:6" ht="15" x14ac:dyDescent="0.25">
      <c r="B106" s="27">
        <v>3</v>
      </c>
      <c r="C106" s="28" t="s">
        <v>14</v>
      </c>
      <c r="D106" s="29">
        <f>D107</f>
        <v>5000</v>
      </c>
      <c r="E106" s="10">
        <f>E107</f>
        <v>5000</v>
      </c>
      <c r="F106" s="10">
        <f>E106</f>
        <v>5000</v>
      </c>
    </row>
    <row r="107" spans="1:6" ht="15" x14ac:dyDescent="0.25">
      <c r="B107" s="69">
        <v>32</v>
      </c>
      <c r="C107" s="70" t="s">
        <v>18</v>
      </c>
      <c r="D107" s="71">
        <f>SUM(D108:D108)</f>
        <v>5000</v>
      </c>
      <c r="E107" s="10">
        <v>5000</v>
      </c>
      <c r="F107" s="10">
        <f>E107</f>
        <v>5000</v>
      </c>
    </row>
    <row r="108" spans="1:6" x14ac:dyDescent="0.2">
      <c r="A108" s="25"/>
      <c r="B108" s="67">
        <v>323</v>
      </c>
      <c r="C108" s="68" t="s">
        <v>21</v>
      </c>
      <c r="D108" s="20">
        <v>5000</v>
      </c>
    </row>
    <row r="109" spans="1:6" ht="15" x14ac:dyDescent="0.25">
      <c r="B109" s="63"/>
      <c r="C109" s="64"/>
      <c r="D109" s="50"/>
    </row>
    <row r="110" spans="1:6" ht="15" x14ac:dyDescent="0.25">
      <c r="A110" s="8">
        <v>2301</v>
      </c>
      <c r="B110" s="63"/>
      <c r="C110" s="66" t="s">
        <v>89</v>
      </c>
      <c r="D110" s="50"/>
    </row>
    <row r="111" spans="1:6" x14ac:dyDescent="0.2">
      <c r="A111" s="8">
        <v>55291</v>
      </c>
      <c r="B111" s="65"/>
      <c r="C111" s="66" t="s">
        <v>112</v>
      </c>
      <c r="D111" s="34"/>
    </row>
    <row r="112" spans="1:6" x14ac:dyDescent="0.2">
      <c r="A112" s="8" t="s">
        <v>91</v>
      </c>
      <c r="B112" s="65"/>
      <c r="C112" s="66" t="s">
        <v>92</v>
      </c>
      <c r="D112" s="34"/>
    </row>
    <row r="113" spans="1:6" ht="15" x14ac:dyDescent="0.25">
      <c r="B113" s="27">
        <v>3</v>
      </c>
      <c r="C113" s="28" t="s">
        <v>14</v>
      </c>
      <c r="D113" s="29">
        <f>D114</f>
        <v>4000</v>
      </c>
      <c r="E113" s="10">
        <f>E114</f>
        <v>4000</v>
      </c>
      <c r="F113" s="10">
        <f>E113</f>
        <v>4000</v>
      </c>
    </row>
    <row r="114" spans="1:6" ht="15" x14ac:dyDescent="0.25">
      <c r="B114" s="69">
        <v>32</v>
      </c>
      <c r="C114" s="70" t="s">
        <v>18</v>
      </c>
      <c r="D114" s="71">
        <f>SUM(D115:D115)</f>
        <v>4000</v>
      </c>
      <c r="E114" s="10">
        <v>4000</v>
      </c>
      <c r="F114" s="10">
        <f>E114</f>
        <v>4000</v>
      </c>
    </row>
    <row r="115" spans="1:6" x14ac:dyDescent="0.2">
      <c r="A115" s="25"/>
      <c r="B115" s="67">
        <v>329</v>
      </c>
      <c r="C115" s="68" t="s">
        <v>86</v>
      </c>
      <c r="D115" s="20">
        <v>4000</v>
      </c>
    </row>
    <row r="116" spans="1:6" x14ac:dyDescent="0.2">
      <c r="A116" s="25"/>
      <c r="B116" s="65"/>
      <c r="C116" s="66"/>
      <c r="D116" s="34"/>
    </row>
    <row r="117" spans="1:6" x14ac:dyDescent="0.2">
      <c r="A117" s="8">
        <v>2301</v>
      </c>
      <c r="B117" s="65"/>
      <c r="C117" s="66" t="s">
        <v>89</v>
      </c>
      <c r="D117" s="34"/>
    </row>
    <row r="118" spans="1:6" x14ac:dyDescent="0.2">
      <c r="A118" s="5">
        <v>55291</v>
      </c>
      <c r="B118" s="65"/>
      <c r="C118" s="66" t="s">
        <v>112</v>
      </c>
      <c r="D118" s="34"/>
    </row>
    <row r="119" spans="1:6" ht="15" x14ac:dyDescent="0.25">
      <c r="A119" s="8" t="s">
        <v>93</v>
      </c>
      <c r="B119" s="63"/>
      <c r="C119" s="66" t="s">
        <v>94</v>
      </c>
      <c r="D119" s="50"/>
    </row>
    <row r="120" spans="1:6" ht="15" x14ac:dyDescent="0.25">
      <c r="B120" s="27">
        <v>3</v>
      </c>
      <c r="C120" s="28" t="s">
        <v>14</v>
      </c>
      <c r="D120" s="29">
        <f>D121</f>
        <v>45000</v>
      </c>
      <c r="E120" s="10">
        <f>E121</f>
        <v>45000</v>
      </c>
      <c r="F120" s="10">
        <f>E120</f>
        <v>45000</v>
      </c>
    </row>
    <row r="121" spans="1:6" ht="15" x14ac:dyDescent="0.25">
      <c r="B121" s="69">
        <v>31</v>
      </c>
      <c r="C121" s="70" t="s">
        <v>15</v>
      </c>
      <c r="D121" s="71">
        <f>SUM(D122:D123)</f>
        <v>45000</v>
      </c>
      <c r="E121" s="10">
        <v>45000</v>
      </c>
      <c r="F121" s="10">
        <f>E121</f>
        <v>45000</v>
      </c>
    </row>
    <row r="122" spans="1:6" x14ac:dyDescent="0.2">
      <c r="B122" s="67">
        <v>311</v>
      </c>
      <c r="C122" s="68" t="s">
        <v>88</v>
      </c>
      <c r="D122" s="20">
        <v>38775</v>
      </c>
      <c r="E122" s="11"/>
    </row>
    <row r="123" spans="1:6" x14ac:dyDescent="0.2">
      <c r="B123" s="67">
        <v>313</v>
      </c>
      <c r="C123" s="68" t="s">
        <v>17</v>
      </c>
      <c r="D123" s="20">
        <v>6225</v>
      </c>
    </row>
    <row r="124" spans="1:6" ht="15" x14ac:dyDescent="0.25">
      <c r="B124" s="63"/>
      <c r="C124" s="64"/>
      <c r="D124" s="50"/>
    </row>
    <row r="125" spans="1:6" x14ac:dyDescent="0.2">
      <c r="A125" s="8">
        <v>2301</v>
      </c>
      <c r="B125" s="65"/>
      <c r="C125" s="66" t="s">
        <v>89</v>
      </c>
      <c r="D125" s="34"/>
    </row>
    <row r="126" spans="1:6" x14ac:dyDescent="0.2">
      <c r="A126" s="8">
        <v>55291</v>
      </c>
      <c r="B126" s="65"/>
      <c r="C126" s="66" t="s">
        <v>112</v>
      </c>
      <c r="D126" s="34"/>
    </row>
    <row r="127" spans="1:6" x14ac:dyDescent="0.2">
      <c r="A127" s="25" t="s">
        <v>95</v>
      </c>
      <c r="B127" s="65"/>
      <c r="C127" s="66" t="s">
        <v>96</v>
      </c>
      <c r="D127" s="34"/>
    </row>
    <row r="128" spans="1:6" ht="15" x14ac:dyDescent="0.25">
      <c r="B128" s="27">
        <v>3</v>
      </c>
      <c r="C128" s="28" t="s">
        <v>14</v>
      </c>
      <c r="D128" s="29">
        <f>D129</f>
        <v>70000</v>
      </c>
      <c r="E128" s="10">
        <f>E129</f>
        <v>70000</v>
      </c>
      <c r="F128" s="10">
        <f>E128</f>
        <v>70000</v>
      </c>
    </row>
    <row r="129" spans="1:6" ht="15" x14ac:dyDescent="0.25">
      <c r="A129" s="5"/>
      <c r="B129" s="69">
        <v>31</v>
      </c>
      <c r="C129" s="70" t="s">
        <v>15</v>
      </c>
      <c r="D129" s="71">
        <f>SUM(D130:D131)</f>
        <v>70000</v>
      </c>
      <c r="E129" s="10">
        <v>70000</v>
      </c>
      <c r="F129" s="10">
        <f>E129</f>
        <v>70000</v>
      </c>
    </row>
    <row r="130" spans="1:6" x14ac:dyDescent="0.2">
      <c r="B130" s="67">
        <v>311</v>
      </c>
      <c r="C130" s="68" t="s">
        <v>88</v>
      </c>
      <c r="D130" s="20">
        <v>59991.73</v>
      </c>
    </row>
    <row r="131" spans="1:6" x14ac:dyDescent="0.2">
      <c r="B131" s="67">
        <v>313</v>
      </c>
      <c r="C131" s="68" t="s">
        <v>17</v>
      </c>
      <c r="D131" s="20">
        <v>10008.27</v>
      </c>
    </row>
    <row r="132" spans="1:6" x14ac:dyDescent="0.2">
      <c r="B132" s="65"/>
      <c r="C132" s="66"/>
      <c r="D132" s="34"/>
    </row>
    <row r="133" spans="1:6" x14ac:dyDescent="0.2">
      <c r="A133" s="8">
        <v>2301</v>
      </c>
      <c r="B133" s="65"/>
      <c r="C133" s="66" t="s">
        <v>89</v>
      </c>
      <c r="D133" s="34"/>
    </row>
    <row r="134" spans="1:6" x14ac:dyDescent="0.2">
      <c r="A134" s="25">
        <v>55291</v>
      </c>
      <c r="B134" s="65"/>
      <c r="C134" s="66" t="s">
        <v>112</v>
      </c>
      <c r="D134" s="34"/>
    </row>
    <row r="135" spans="1:6" x14ac:dyDescent="0.2">
      <c r="A135" s="8" t="s">
        <v>97</v>
      </c>
      <c r="B135" s="65"/>
      <c r="C135" s="66" t="s">
        <v>45</v>
      </c>
      <c r="D135" s="34"/>
    </row>
    <row r="136" spans="1:6" ht="15" x14ac:dyDescent="0.25">
      <c r="A136" s="5"/>
      <c r="B136" s="27">
        <v>3</v>
      </c>
      <c r="C136" s="28" t="s">
        <v>14</v>
      </c>
      <c r="D136" s="29">
        <f>D137</f>
        <v>5000</v>
      </c>
      <c r="E136" s="10">
        <f>E137</f>
        <v>5000</v>
      </c>
      <c r="F136" s="10">
        <f>E136</f>
        <v>5000</v>
      </c>
    </row>
    <row r="137" spans="1:6" ht="15" x14ac:dyDescent="0.25">
      <c r="B137" s="69">
        <v>32</v>
      </c>
      <c r="C137" s="70" t="s">
        <v>18</v>
      </c>
      <c r="D137" s="71">
        <f>SUM(D138:D138)</f>
        <v>5000</v>
      </c>
      <c r="E137" s="10">
        <f>D137</f>
        <v>5000</v>
      </c>
      <c r="F137" s="10">
        <f>E137</f>
        <v>5000</v>
      </c>
    </row>
    <row r="138" spans="1:6" x14ac:dyDescent="0.2">
      <c r="B138" s="67">
        <v>323</v>
      </c>
      <c r="C138" s="68" t="s">
        <v>21</v>
      </c>
      <c r="D138" s="20">
        <v>5000</v>
      </c>
    </row>
    <row r="139" spans="1:6" x14ac:dyDescent="0.2">
      <c r="B139" s="65"/>
      <c r="C139" s="66"/>
      <c r="D139" s="34"/>
    </row>
    <row r="140" spans="1:6" x14ac:dyDescent="0.2">
      <c r="A140" s="8">
        <v>2301</v>
      </c>
      <c r="B140" s="65"/>
      <c r="C140" s="66" t="s">
        <v>89</v>
      </c>
      <c r="D140" s="34"/>
    </row>
    <row r="141" spans="1:6" x14ac:dyDescent="0.2">
      <c r="A141" s="8">
        <v>55291</v>
      </c>
      <c r="B141" s="65"/>
      <c r="C141" s="66" t="s">
        <v>112</v>
      </c>
      <c r="D141" s="34"/>
    </row>
    <row r="142" spans="1:6" ht="15" x14ac:dyDescent="0.25">
      <c r="A142" s="5" t="s">
        <v>179</v>
      </c>
      <c r="B142" s="63"/>
      <c r="C142" s="66" t="s">
        <v>180</v>
      </c>
      <c r="D142" s="50"/>
    </row>
    <row r="143" spans="1:6" ht="15" x14ac:dyDescent="0.25">
      <c r="B143" s="27">
        <v>3</v>
      </c>
      <c r="C143" s="28" t="s">
        <v>14</v>
      </c>
      <c r="D143" s="29">
        <f>D144</f>
        <v>10000</v>
      </c>
      <c r="E143" s="10">
        <f>E144</f>
        <v>10000</v>
      </c>
      <c r="F143" s="10">
        <f>E143</f>
        <v>10000</v>
      </c>
    </row>
    <row r="144" spans="1:6" ht="15" x14ac:dyDescent="0.25">
      <c r="B144" s="69">
        <v>32</v>
      </c>
      <c r="C144" s="70" t="s">
        <v>18</v>
      </c>
      <c r="D144" s="71">
        <f>SUM(D145:D145)</f>
        <v>10000</v>
      </c>
      <c r="E144" s="10">
        <v>10000</v>
      </c>
      <c r="F144" s="10">
        <f>E144</f>
        <v>10000</v>
      </c>
    </row>
    <row r="145" spans="1:6" x14ac:dyDescent="0.2">
      <c r="A145" s="25"/>
      <c r="B145" s="67">
        <v>321</v>
      </c>
      <c r="C145" s="68" t="s">
        <v>19</v>
      </c>
      <c r="D145" s="20">
        <v>10000</v>
      </c>
    </row>
    <row r="146" spans="1:6" x14ac:dyDescent="0.2">
      <c r="B146" s="65"/>
      <c r="C146" s="66"/>
      <c r="D146" s="34"/>
    </row>
    <row r="147" spans="1:6" x14ac:dyDescent="0.2">
      <c r="A147" s="8">
        <v>2301</v>
      </c>
      <c r="B147" s="65"/>
      <c r="C147" s="66" t="s">
        <v>89</v>
      </c>
      <c r="D147" s="34"/>
    </row>
    <row r="148" spans="1:6" x14ac:dyDescent="0.2">
      <c r="A148" s="8">
        <v>55291</v>
      </c>
      <c r="B148" s="65"/>
      <c r="C148" s="66" t="s">
        <v>112</v>
      </c>
      <c r="D148" s="34"/>
    </row>
    <row r="149" spans="1:6" ht="15" x14ac:dyDescent="0.25">
      <c r="A149" s="8" t="s">
        <v>107</v>
      </c>
      <c r="B149" s="63"/>
      <c r="C149" s="66" t="s">
        <v>106</v>
      </c>
      <c r="D149" s="50"/>
    </row>
    <row r="150" spans="1:6" ht="15" x14ac:dyDescent="0.25">
      <c r="B150" s="27">
        <v>3</v>
      </c>
      <c r="C150" s="28" t="s">
        <v>14</v>
      </c>
      <c r="D150" s="29">
        <f>D151</f>
        <v>5000</v>
      </c>
      <c r="E150" s="10">
        <f>E151</f>
        <v>5000</v>
      </c>
      <c r="F150" s="10">
        <f>E150</f>
        <v>5000</v>
      </c>
    </row>
    <row r="151" spans="1:6" ht="15" x14ac:dyDescent="0.25">
      <c r="B151" s="69">
        <v>32</v>
      </c>
      <c r="C151" s="70" t="s">
        <v>18</v>
      </c>
      <c r="D151" s="71">
        <f>SUM(D152:D152)</f>
        <v>5000</v>
      </c>
      <c r="E151" s="10">
        <f>D151</f>
        <v>5000</v>
      </c>
      <c r="F151" s="10">
        <f>E151</f>
        <v>5000</v>
      </c>
    </row>
    <row r="152" spans="1:6" x14ac:dyDescent="0.2">
      <c r="A152" s="25"/>
      <c r="B152" s="67">
        <v>329</v>
      </c>
      <c r="C152" s="68" t="s">
        <v>86</v>
      </c>
      <c r="D152" s="20">
        <v>5000</v>
      </c>
    </row>
    <row r="153" spans="1:6" x14ac:dyDescent="0.2">
      <c r="A153" s="25"/>
      <c r="B153" s="65"/>
      <c r="C153" s="66"/>
      <c r="D153" s="34"/>
    </row>
    <row r="154" spans="1:6" x14ac:dyDescent="0.2">
      <c r="A154" s="8">
        <v>55291</v>
      </c>
      <c r="B154" s="65"/>
      <c r="C154" s="66" t="s">
        <v>112</v>
      </c>
      <c r="D154" s="34"/>
    </row>
    <row r="155" spans="1:6" x14ac:dyDescent="0.2">
      <c r="A155" s="5" t="s">
        <v>163</v>
      </c>
      <c r="B155" s="65"/>
      <c r="C155" s="66" t="s">
        <v>177</v>
      </c>
      <c r="D155" s="34"/>
    </row>
    <row r="156" spans="1:6" ht="15" x14ac:dyDescent="0.25">
      <c r="B156" s="27">
        <v>4</v>
      </c>
      <c r="C156" s="28" t="s">
        <v>22</v>
      </c>
      <c r="D156" s="29">
        <f t="shared" ref="D156" si="0">D157</f>
        <v>10000</v>
      </c>
      <c r="E156" s="10">
        <f>E157</f>
        <v>10000</v>
      </c>
      <c r="F156" s="10">
        <f>E156</f>
        <v>10000</v>
      </c>
    </row>
    <row r="157" spans="1:6" ht="15" x14ac:dyDescent="0.25">
      <c r="B157" s="69">
        <v>42</v>
      </c>
      <c r="C157" s="70" t="s">
        <v>54</v>
      </c>
      <c r="D157" s="71">
        <f>SUM(D158:D159)</f>
        <v>10000</v>
      </c>
      <c r="E157" s="10">
        <v>10000</v>
      </c>
      <c r="F157" s="10">
        <f>E157</f>
        <v>10000</v>
      </c>
    </row>
    <row r="158" spans="1:6" x14ac:dyDescent="0.2">
      <c r="B158" s="67">
        <v>424</v>
      </c>
      <c r="C158" s="68" t="s">
        <v>48</v>
      </c>
      <c r="D158" s="20">
        <v>10000</v>
      </c>
    </row>
    <row r="159" spans="1:6" x14ac:dyDescent="0.2">
      <c r="A159" s="25"/>
      <c r="B159" s="65"/>
      <c r="C159" s="66"/>
      <c r="D159" s="34"/>
    </row>
    <row r="160" spans="1:6" x14ac:dyDescent="0.2">
      <c r="A160" s="8">
        <v>53080</v>
      </c>
      <c r="B160" s="65"/>
      <c r="C160" s="66" t="s">
        <v>164</v>
      </c>
      <c r="D160" s="34"/>
    </row>
    <row r="161" spans="1:7" x14ac:dyDescent="0.2">
      <c r="A161" s="5" t="s">
        <v>163</v>
      </c>
      <c r="B161" s="65"/>
      <c r="C161" s="66" t="s">
        <v>177</v>
      </c>
      <c r="D161" s="34"/>
    </row>
    <row r="162" spans="1:7" ht="15" x14ac:dyDescent="0.25">
      <c r="B162" s="27">
        <v>4</v>
      </c>
      <c r="C162" s="28" t="s">
        <v>22</v>
      </c>
      <c r="D162" s="29">
        <f t="shared" ref="D162" si="1">D163</f>
        <v>2000</v>
      </c>
      <c r="E162" s="10">
        <f>E163</f>
        <v>2000</v>
      </c>
      <c r="F162" s="10">
        <f>E162</f>
        <v>2000</v>
      </c>
    </row>
    <row r="163" spans="1:7" ht="15" x14ac:dyDescent="0.25">
      <c r="B163" s="69">
        <v>42</v>
      </c>
      <c r="C163" s="70" t="s">
        <v>54</v>
      </c>
      <c r="D163" s="71">
        <f>SUM(D164:D166)</f>
        <v>2000</v>
      </c>
      <c r="E163" s="10">
        <v>2000</v>
      </c>
      <c r="F163" s="10">
        <f>E163</f>
        <v>2000</v>
      </c>
    </row>
    <row r="164" spans="1:7" x14ac:dyDescent="0.2">
      <c r="B164" s="67">
        <v>424</v>
      </c>
      <c r="C164" s="68" t="s">
        <v>48</v>
      </c>
      <c r="D164" s="20">
        <v>2000</v>
      </c>
    </row>
    <row r="165" spans="1:7" x14ac:dyDescent="0.2">
      <c r="B165" s="65"/>
      <c r="C165" s="66"/>
      <c r="D165" s="34"/>
    </row>
    <row r="166" spans="1:7" hidden="1" x14ac:dyDescent="0.2">
      <c r="A166" s="8">
        <v>55291</v>
      </c>
      <c r="B166" s="65"/>
      <c r="C166" s="66" t="s">
        <v>112</v>
      </c>
      <c r="D166" s="34"/>
    </row>
    <row r="167" spans="1:7" hidden="1" x14ac:dyDescent="0.2">
      <c r="A167" s="5" t="s">
        <v>134</v>
      </c>
      <c r="B167" s="65"/>
      <c r="C167" s="66" t="s">
        <v>135</v>
      </c>
      <c r="D167" s="34"/>
    </row>
    <row r="168" spans="1:7" ht="15" hidden="1" x14ac:dyDescent="0.25">
      <c r="B168" s="27">
        <v>4</v>
      </c>
      <c r="C168" s="28" t="s">
        <v>22</v>
      </c>
      <c r="D168" s="29">
        <f t="shared" ref="D168" si="2">D169</f>
        <v>0</v>
      </c>
      <c r="E168" s="10"/>
      <c r="F168" s="10"/>
    </row>
    <row r="169" spans="1:7" ht="15" hidden="1" x14ac:dyDescent="0.25">
      <c r="B169" s="69">
        <v>42</v>
      </c>
      <c r="C169" s="70" t="s">
        <v>54</v>
      </c>
      <c r="D169" s="71">
        <f>SUM(D170:D171)</f>
        <v>0</v>
      </c>
      <c r="E169" s="10"/>
      <c r="F169" s="10"/>
      <c r="G169" s="5" t="s">
        <v>155</v>
      </c>
    </row>
    <row r="170" spans="1:7" hidden="1" x14ac:dyDescent="0.2">
      <c r="B170" s="67">
        <v>422</v>
      </c>
      <c r="C170" s="68" t="s">
        <v>124</v>
      </c>
      <c r="D170" s="20"/>
      <c r="G170" s="5" t="s">
        <v>156</v>
      </c>
    </row>
    <row r="171" spans="1:7" hidden="1" x14ac:dyDescent="0.2">
      <c r="B171" s="65"/>
      <c r="C171" s="66"/>
      <c r="D171" s="34"/>
    </row>
    <row r="172" spans="1:7" hidden="1" x14ac:dyDescent="0.2">
      <c r="A172" s="25">
        <v>2405</v>
      </c>
      <c r="B172" s="65"/>
      <c r="C172" s="66" t="s">
        <v>137</v>
      </c>
      <c r="D172" s="34"/>
    </row>
    <row r="173" spans="1:7" hidden="1" x14ac:dyDescent="0.2">
      <c r="A173" s="8">
        <v>62300</v>
      </c>
      <c r="B173" s="65"/>
      <c r="C173" s="66" t="s">
        <v>136</v>
      </c>
      <c r="D173" s="34"/>
    </row>
    <row r="174" spans="1:7" hidden="1" x14ac:dyDescent="0.2">
      <c r="A174" s="5" t="s">
        <v>134</v>
      </c>
      <c r="B174" s="65"/>
      <c r="C174" s="66" t="s">
        <v>135</v>
      </c>
      <c r="D174" s="34"/>
    </row>
    <row r="175" spans="1:7" ht="15" hidden="1" x14ac:dyDescent="0.25">
      <c r="B175" s="27">
        <v>4</v>
      </c>
      <c r="C175" s="28" t="s">
        <v>22</v>
      </c>
      <c r="D175" s="29">
        <f t="shared" ref="D175" si="3">D176</f>
        <v>0</v>
      </c>
    </row>
    <row r="176" spans="1:7" ht="15" hidden="1" x14ac:dyDescent="0.25">
      <c r="B176" s="69">
        <v>42</v>
      </c>
      <c r="C176" s="70" t="s">
        <v>54</v>
      </c>
      <c r="D176" s="71">
        <f>SUM(D177:D177)</f>
        <v>0</v>
      </c>
    </row>
    <row r="177" spans="1:7" hidden="1" x14ac:dyDescent="0.2">
      <c r="B177" s="67">
        <v>422</v>
      </c>
      <c r="C177" s="68" t="s">
        <v>124</v>
      </c>
      <c r="D177" s="20"/>
    </row>
    <row r="178" spans="1:7" hidden="1" x14ac:dyDescent="0.2">
      <c r="B178" s="65"/>
      <c r="C178" s="66"/>
      <c r="D178" s="34"/>
    </row>
    <row r="179" spans="1:7" hidden="1" x14ac:dyDescent="0.2">
      <c r="A179" s="8">
        <v>55291</v>
      </c>
      <c r="B179" s="65"/>
      <c r="C179" s="66" t="s">
        <v>112</v>
      </c>
      <c r="D179" s="34"/>
    </row>
    <row r="180" spans="1:7" hidden="1" x14ac:dyDescent="0.2">
      <c r="A180" s="5" t="s">
        <v>143</v>
      </c>
      <c r="B180" s="65"/>
      <c r="C180" s="66" t="s">
        <v>170</v>
      </c>
      <c r="D180" s="34"/>
    </row>
    <row r="181" spans="1:7" ht="15" hidden="1" x14ac:dyDescent="0.25">
      <c r="B181" s="27">
        <v>4</v>
      </c>
      <c r="C181" s="28" t="s">
        <v>22</v>
      </c>
      <c r="D181" s="29">
        <f t="shared" ref="D181" si="4">D182</f>
        <v>0</v>
      </c>
    </row>
    <row r="182" spans="1:7" ht="15" hidden="1" x14ac:dyDescent="0.25">
      <c r="B182" s="69">
        <v>42</v>
      </c>
      <c r="C182" s="70" t="s">
        <v>54</v>
      </c>
      <c r="D182" s="71">
        <f>SUM(D183:D184)</f>
        <v>0</v>
      </c>
    </row>
    <row r="183" spans="1:7" hidden="1" x14ac:dyDescent="0.2">
      <c r="B183" s="67">
        <v>422</v>
      </c>
      <c r="C183" s="68" t="s">
        <v>124</v>
      </c>
      <c r="D183" s="20"/>
      <c r="G183" s="5" t="s">
        <v>175</v>
      </c>
    </row>
    <row r="184" spans="1:7" hidden="1" x14ac:dyDescent="0.2">
      <c r="B184" s="65"/>
      <c r="C184" s="66"/>
      <c r="D184" s="34"/>
    </row>
    <row r="185" spans="1:7" hidden="1" x14ac:dyDescent="0.2">
      <c r="B185" s="65"/>
      <c r="C185" s="66"/>
      <c r="D185" s="34"/>
    </row>
    <row r="186" spans="1:7" hidden="1" x14ac:dyDescent="0.2">
      <c r="A186" s="8">
        <v>53080</v>
      </c>
      <c r="B186" s="65"/>
      <c r="C186" s="66" t="s">
        <v>164</v>
      </c>
      <c r="D186" s="34"/>
    </row>
    <row r="187" spans="1:7" hidden="1" x14ac:dyDescent="0.2">
      <c r="A187" s="5" t="s">
        <v>143</v>
      </c>
      <c r="B187" s="65"/>
      <c r="C187" s="66" t="s">
        <v>170</v>
      </c>
      <c r="D187" s="34"/>
    </row>
    <row r="188" spans="1:7" ht="15" hidden="1" x14ac:dyDescent="0.25">
      <c r="B188" s="27">
        <v>4</v>
      </c>
      <c r="C188" s="28" t="s">
        <v>22</v>
      </c>
      <c r="D188" s="29">
        <f t="shared" ref="D188" si="5">D189</f>
        <v>0</v>
      </c>
    </row>
    <row r="189" spans="1:7" ht="15" hidden="1" x14ac:dyDescent="0.25">
      <c r="B189" s="69">
        <v>42</v>
      </c>
      <c r="C189" s="70" t="s">
        <v>54</v>
      </c>
      <c r="D189" s="71">
        <f>SUM(D190:D191)</f>
        <v>0</v>
      </c>
    </row>
    <row r="190" spans="1:7" hidden="1" x14ac:dyDescent="0.2">
      <c r="B190" s="67">
        <v>422</v>
      </c>
      <c r="C190" s="68" t="s">
        <v>124</v>
      </c>
      <c r="D190" s="20"/>
    </row>
    <row r="191" spans="1:7" hidden="1" x14ac:dyDescent="0.2">
      <c r="B191" s="65"/>
      <c r="C191" s="66"/>
      <c r="D191" s="34"/>
    </row>
    <row r="192" spans="1:7" x14ac:dyDescent="0.2">
      <c r="A192" s="25">
        <v>2301</v>
      </c>
      <c r="B192" s="65"/>
      <c r="C192" s="66" t="s">
        <v>89</v>
      </c>
      <c r="D192" s="34"/>
    </row>
    <row r="193" spans="1:6" x14ac:dyDescent="0.2">
      <c r="A193" s="8">
        <v>55291</v>
      </c>
      <c r="B193" s="65"/>
      <c r="C193" s="66" t="s">
        <v>112</v>
      </c>
      <c r="D193" s="34"/>
    </row>
    <row r="194" spans="1:6" x14ac:dyDescent="0.2">
      <c r="A194" s="5" t="s">
        <v>90</v>
      </c>
      <c r="B194" s="65"/>
      <c r="C194" s="66" t="s">
        <v>47</v>
      </c>
      <c r="D194" s="34"/>
    </row>
    <row r="195" spans="1:6" ht="15" x14ac:dyDescent="0.25">
      <c r="B195" s="27">
        <v>3</v>
      </c>
      <c r="C195" s="28" t="s">
        <v>14</v>
      </c>
      <c r="D195" s="29">
        <f>D196</f>
        <v>10000</v>
      </c>
      <c r="E195" s="10">
        <f>E196</f>
        <v>10000</v>
      </c>
      <c r="F195" s="10">
        <f>E195</f>
        <v>10000</v>
      </c>
    </row>
    <row r="196" spans="1:6" ht="15" x14ac:dyDescent="0.25">
      <c r="B196" s="69">
        <v>32</v>
      </c>
      <c r="C196" s="70" t="s">
        <v>18</v>
      </c>
      <c r="D196" s="71">
        <f>SUM(D197:D197)</f>
        <v>10000</v>
      </c>
      <c r="E196" s="10">
        <f>D196</f>
        <v>10000</v>
      </c>
      <c r="F196" s="10">
        <f>E196</f>
        <v>10000</v>
      </c>
    </row>
    <row r="197" spans="1:6" x14ac:dyDescent="0.2">
      <c r="B197" s="67">
        <v>322</v>
      </c>
      <c r="C197" s="68" t="s">
        <v>20</v>
      </c>
      <c r="D197" s="20">
        <v>10000</v>
      </c>
    </row>
    <row r="198" spans="1:6" x14ac:dyDescent="0.2">
      <c r="B198" s="65"/>
      <c r="C198" s="66"/>
      <c r="D198" s="34"/>
    </row>
    <row r="199" spans="1:6" x14ac:dyDescent="0.2">
      <c r="A199" s="8">
        <v>2301</v>
      </c>
      <c r="B199" s="65"/>
      <c r="C199" s="66" t="s">
        <v>89</v>
      </c>
      <c r="D199" s="34"/>
    </row>
    <row r="200" spans="1:6" ht="15" x14ac:dyDescent="0.25">
      <c r="B200" s="63"/>
      <c r="C200" s="66" t="s">
        <v>73</v>
      </c>
      <c r="D200" s="50"/>
    </row>
    <row r="201" spans="1:6" x14ac:dyDescent="0.2">
      <c r="A201" s="8" t="s">
        <v>90</v>
      </c>
      <c r="B201" s="65"/>
      <c r="C201" s="66" t="s">
        <v>47</v>
      </c>
      <c r="D201" s="34"/>
    </row>
    <row r="202" spans="1:6" ht="15" x14ac:dyDescent="0.25">
      <c r="B202" s="27">
        <v>3</v>
      </c>
      <c r="C202" s="28" t="s">
        <v>14</v>
      </c>
      <c r="D202" s="29">
        <f>D203</f>
        <v>10000</v>
      </c>
      <c r="E202" s="10">
        <f>E203</f>
        <v>10000</v>
      </c>
      <c r="F202" s="10">
        <f>E202</f>
        <v>10000</v>
      </c>
    </row>
    <row r="203" spans="1:6" ht="15" x14ac:dyDescent="0.25">
      <c r="A203" s="25"/>
      <c r="B203" s="69">
        <v>32</v>
      </c>
      <c r="C203" s="70" t="s">
        <v>18</v>
      </c>
      <c r="D203" s="71">
        <f>SUM(D204:D204)</f>
        <v>10000</v>
      </c>
      <c r="E203" s="10">
        <v>10000</v>
      </c>
      <c r="F203" s="10">
        <f>E203</f>
        <v>10000</v>
      </c>
    </row>
    <row r="204" spans="1:6" x14ac:dyDescent="0.2">
      <c r="B204" s="67">
        <v>322</v>
      </c>
      <c r="C204" s="68" t="s">
        <v>20</v>
      </c>
      <c r="D204" s="20">
        <v>10000</v>
      </c>
    </row>
    <row r="205" spans="1:6" x14ac:dyDescent="0.2">
      <c r="A205" s="5"/>
      <c r="B205" s="65"/>
      <c r="C205" s="66"/>
      <c r="D205" s="34"/>
    </row>
    <row r="206" spans="1:6" ht="15" x14ac:dyDescent="0.25">
      <c r="A206" s="8">
        <v>2301</v>
      </c>
      <c r="B206" s="63"/>
      <c r="C206" s="66" t="s">
        <v>89</v>
      </c>
      <c r="D206" s="50"/>
    </row>
    <row r="207" spans="1:6" ht="15" x14ac:dyDescent="0.25">
      <c r="A207" s="8">
        <v>53080</v>
      </c>
      <c r="B207" s="65"/>
      <c r="C207" s="66" t="s">
        <v>164</v>
      </c>
      <c r="D207" s="50"/>
    </row>
    <row r="208" spans="1:6" x14ac:dyDescent="0.2">
      <c r="A208" s="8" t="s">
        <v>90</v>
      </c>
      <c r="B208" s="65"/>
      <c r="C208" s="66" t="s">
        <v>43</v>
      </c>
      <c r="D208" s="34"/>
    </row>
    <row r="209" spans="1:6" ht="15" x14ac:dyDescent="0.25">
      <c r="B209" s="27">
        <v>3</v>
      </c>
      <c r="C209" s="28" t="s">
        <v>14</v>
      </c>
      <c r="D209" s="29">
        <f>D210</f>
        <v>40000</v>
      </c>
      <c r="E209" s="10">
        <f>E210</f>
        <v>40000</v>
      </c>
      <c r="F209" s="10">
        <f>E209</f>
        <v>40000</v>
      </c>
    </row>
    <row r="210" spans="1:6" ht="15" x14ac:dyDescent="0.25">
      <c r="A210" s="25"/>
      <c r="B210" s="69">
        <v>32</v>
      </c>
      <c r="C210" s="70" t="s">
        <v>18</v>
      </c>
      <c r="D210" s="71">
        <f>SUM(D211:D211)</f>
        <v>40000</v>
      </c>
      <c r="E210" s="10">
        <f>D210</f>
        <v>40000</v>
      </c>
      <c r="F210" s="10">
        <f>E210</f>
        <v>40000</v>
      </c>
    </row>
    <row r="211" spans="1:6" x14ac:dyDescent="0.2">
      <c r="B211" s="67">
        <v>322</v>
      </c>
      <c r="C211" s="68" t="s">
        <v>20</v>
      </c>
      <c r="D211" s="20">
        <v>40000</v>
      </c>
    </row>
    <row r="212" spans="1:6" x14ac:dyDescent="0.2">
      <c r="A212" s="5"/>
      <c r="B212" s="65"/>
      <c r="C212" s="66"/>
      <c r="D212" s="34"/>
    </row>
    <row r="213" spans="1:6" ht="15" hidden="1" x14ac:dyDescent="0.25">
      <c r="A213" s="8">
        <v>2301</v>
      </c>
      <c r="B213" s="63"/>
      <c r="C213" s="66" t="s">
        <v>89</v>
      </c>
      <c r="D213" s="50"/>
    </row>
    <row r="214" spans="1:6" ht="15" hidden="1" x14ac:dyDescent="0.25">
      <c r="A214" s="8">
        <v>53080</v>
      </c>
      <c r="B214" s="65"/>
      <c r="C214" s="66" t="s">
        <v>164</v>
      </c>
      <c r="D214" s="50"/>
    </row>
    <row r="215" spans="1:6" hidden="1" x14ac:dyDescent="0.2">
      <c r="A215" s="5" t="s">
        <v>166</v>
      </c>
      <c r="B215" s="65"/>
      <c r="C215" s="66" t="s">
        <v>165</v>
      </c>
      <c r="D215" s="34"/>
    </row>
    <row r="216" spans="1:6" ht="15" hidden="1" x14ac:dyDescent="0.25">
      <c r="B216" s="27">
        <v>3</v>
      </c>
      <c r="C216" s="28" t="s">
        <v>14</v>
      </c>
      <c r="D216" s="29">
        <f>D217</f>
        <v>0</v>
      </c>
      <c r="E216" s="10"/>
      <c r="F216" s="10"/>
    </row>
    <row r="217" spans="1:6" ht="15" hidden="1" x14ac:dyDescent="0.25">
      <c r="A217" s="25"/>
      <c r="B217" s="69">
        <v>32</v>
      </c>
      <c r="C217" s="70" t="s">
        <v>18</v>
      </c>
      <c r="D217" s="71">
        <f>SUM(D218:D219)</f>
        <v>0</v>
      </c>
      <c r="E217" s="10"/>
      <c r="F217" s="10"/>
    </row>
    <row r="218" spans="1:6" hidden="1" x14ac:dyDescent="0.2">
      <c r="B218" s="67">
        <v>321</v>
      </c>
      <c r="C218" s="68" t="s">
        <v>20</v>
      </c>
      <c r="D218" s="20">
        <v>0</v>
      </c>
    </row>
    <row r="219" spans="1:6" hidden="1" x14ac:dyDescent="0.2">
      <c r="B219" s="67">
        <v>322</v>
      </c>
      <c r="C219" s="68" t="s">
        <v>20</v>
      </c>
      <c r="D219" s="20">
        <v>0</v>
      </c>
    </row>
    <row r="220" spans="1:6" hidden="1" x14ac:dyDescent="0.2">
      <c r="A220" s="5"/>
      <c r="B220" s="65"/>
      <c r="C220" s="66"/>
      <c r="D220" s="34"/>
    </row>
    <row r="221" spans="1:6" ht="15" x14ac:dyDescent="0.25">
      <c r="A221" s="8">
        <v>2301</v>
      </c>
      <c r="B221" s="63"/>
      <c r="C221" s="66" t="s">
        <v>89</v>
      </c>
      <c r="D221" s="50"/>
    </row>
    <row r="222" spans="1:6" ht="15" x14ac:dyDescent="0.25">
      <c r="A222" s="8">
        <v>47300</v>
      </c>
      <c r="B222" s="63"/>
      <c r="C222" s="66" t="s">
        <v>98</v>
      </c>
      <c r="D222" s="50"/>
    </row>
    <row r="223" spans="1:6" x14ac:dyDescent="0.2">
      <c r="A223" s="8" t="s">
        <v>90</v>
      </c>
      <c r="B223" s="65"/>
      <c r="C223" s="66" t="s">
        <v>43</v>
      </c>
      <c r="D223" s="34"/>
    </row>
    <row r="224" spans="1:6" ht="15" x14ac:dyDescent="0.25">
      <c r="B224" s="27">
        <v>3</v>
      </c>
      <c r="C224" s="28" t="s">
        <v>14</v>
      </c>
      <c r="D224" s="29">
        <f>D225+D228+D234</f>
        <v>86000</v>
      </c>
      <c r="E224" s="10">
        <f>SUM(E225:E234)</f>
        <v>86000</v>
      </c>
      <c r="F224" s="10">
        <f>E224</f>
        <v>86000</v>
      </c>
    </row>
    <row r="225" spans="1:9" ht="15" x14ac:dyDescent="0.25">
      <c r="A225" s="25"/>
      <c r="B225" s="69">
        <v>31</v>
      </c>
      <c r="C225" s="70" t="s">
        <v>15</v>
      </c>
      <c r="D225" s="71">
        <f>SUM(D226:D227)</f>
        <v>30300</v>
      </c>
      <c r="E225" s="10">
        <v>30300</v>
      </c>
      <c r="F225" s="10">
        <f>E225</f>
        <v>30300</v>
      </c>
      <c r="I225" s="11"/>
    </row>
    <row r="226" spans="1:9" x14ac:dyDescent="0.2">
      <c r="B226" s="67">
        <v>311</v>
      </c>
      <c r="C226" s="68" t="s">
        <v>127</v>
      </c>
      <c r="D226" s="20">
        <v>26000</v>
      </c>
    </row>
    <row r="227" spans="1:9" x14ac:dyDescent="0.2">
      <c r="A227" s="5"/>
      <c r="B227" s="67">
        <v>313</v>
      </c>
      <c r="C227" s="68" t="s">
        <v>17</v>
      </c>
      <c r="D227" s="20">
        <v>4300</v>
      </c>
    </row>
    <row r="228" spans="1:9" ht="15" x14ac:dyDescent="0.25">
      <c r="B228" s="69">
        <v>32</v>
      </c>
      <c r="C228" s="70" t="s">
        <v>18</v>
      </c>
      <c r="D228" s="71">
        <f>SUM(D229:D233)</f>
        <v>55000</v>
      </c>
      <c r="E228" s="10">
        <v>55000</v>
      </c>
      <c r="F228" s="10">
        <f>E228</f>
        <v>55000</v>
      </c>
    </row>
    <row r="229" spans="1:9" x14ac:dyDescent="0.2">
      <c r="B229" s="67">
        <v>321</v>
      </c>
      <c r="C229" s="68" t="s">
        <v>19</v>
      </c>
      <c r="D229" s="20">
        <v>2500</v>
      </c>
    </row>
    <row r="230" spans="1:9" x14ac:dyDescent="0.2">
      <c r="B230" s="67">
        <v>322</v>
      </c>
      <c r="C230" s="68" t="s">
        <v>20</v>
      </c>
      <c r="D230" s="20">
        <v>12000</v>
      </c>
    </row>
    <row r="231" spans="1:9" x14ac:dyDescent="0.2">
      <c r="B231" s="67">
        <v>323</v>
      </c>
      <c r="C231" s="68" t="s">
        <v>21</v>
      </c>
      <c r="D231" s="20">
        <v>35000</v>
      </c>
    </row>
    <row r="232" spans="1:9" x14ac:dyDescent="0.2">
      <c r="B232" s="67">
        <v>324</v>
      </c>
      <c r="C232" s="68" t="s">
        <v>188</v>
      </c>
      <c r="D232" s="20">
        <v>1500</v>
      </c>
    </row>
    <row r="233" spans="1:9" x14ac:dyDescent="0.2">
      <c r="B233" s="67">
        <v>329</v>
      </c>
      <c r="C233" s="68" t="s">
        <v>77</v>
      </c>
      <c r="D233" s="20">
        <v>4000</v>
      </c>
    </row>
    <row r="234" spans="1:9" ht="15" x14ac:dyDescent="0.25">
      <c r="B234" s="69">
        <v>34</v>
      </c>
      <c r="C234" s="70" t="s">
        <v>78</v>
      </c>
      <c r="D234" s="71">
        <f>D235</f>
        <v>700</v>
      </c>
      <c r="E234" s="10">
        <v>700</v>
      </c>
      <c r="F234" s="10">
        <f>E234</f>
        <v>700</v>
      </c>
    </row>
    <row r="235" spans="1:9" x14ac:dyDescent="0.2">
      <c r="B235" s="67">
        <v>343</v>
      </c>
      <c r="C235" s="68" t="s">
        <v>79</v>
      </c>
      <c r="D235" s="20">
        <v>700</v>
      </c>
      <c r="H235" s="11"/>
    </row>
    <row r="236" spans="1:9" x14ac:dyDescent="0.2">
      <c r="A236" s="25"/>
      <c r="B236" s="65"/>
      <c r="C236" s="66"/>
      <c r="D236" s="34"/>
      <c r="H236" s="11"/>
    </row>
    <row r="237" spans="1:9" x14ac:dyDescent="0.2">
      <c r="A237" s="25">
        <v>2301</v>
      </c>
      <c r="B237" s="65"/>
      <c r="C237" s="66" t="s">
        <v>89</v>
      </c>
      <c r="D237" s="34"/>
      <c r="H237" s="11"/>
    </row>
    <row r="238" spans="1:9" x14ac:dyDescent="0.2">
      <c r="A238" s="8">
        <v>47300</v>
      </c>
      <c r="B238" s="65"/>
      <c r="C238" s="66" t="s">
        <v>98</v>
      </c>
      <c r="D238" s="34"/>
      <c r="H238" s="11"/>
    </row>
    <row r="239" spans="1:9" x14ac:dyDescent="0.2">
      <c r="A239" s="5" t="s">
        <v>90</v>
      </c>
      <c r="B239" s="65"/>
      <c r="C239" s="66" t="s">
        <v>43</v>
      </c>
      <c r="D239" s="34"/>
    </row>
    <row r="240" spans="1:9" ht="15" x14ac:dyDescent="0.25">
      <c r="B240" s="27">
        <v>4</v>
      </c>
      <c r="C240" s="28" t="s">
        <v>22</v>
      </c>
      <c r="D240" s="29">
        <f>D241</f>
        <v>40000</v>
      </c>
      <c r="E240" s="10">
        <f>E241</f>
        <v>40000</v>
      </c>
      <c r="F240" s="10">
        <f>E240</f>
        <v>40000</v>
      </c>
    </row>
    <row r="241" spans="1:6" ht="15" x14ac:dyDescent="0.25">
      <c r="B241" s="69">
        <v>42</v>
      </c>
      <c r="C241" s="70" t="s">
        <v>54</v>
      </c>
      <c r="D241" s="71">
        <f>D242</f>
        <v>40000</v>
      </c>
      <c r="E241" s="10">
        <v>40000</v>
      </c>
      <c r="F241" s="10">
        <f>E241</f>
        <v>40000</v>
      </c>
    </row>
    <row r="242" spans="1:6" x14ac:dyDescent="0.2">
      <c r="B242" s="67">
        <v>422</v>
      </c>
      <c r="C242" s="68" t="s">
        <v>124</v>
      </c>
      <c r="D242" s="20">
        <v>40000</v>
      </c>
    </row>
    <row r="243" spans="1:6" x14ac:dyDescent="0.2">
      <c r="B243" s="65"/>
      <c r="C243" s="66"/>
      <c r="D243" s="34"/>
    </row>
    <row r="244" spans="1:6" x14ac:dyDescent="0.2">
      <c r="A244" s="8">
        <v>2301</v>
      </c>
      <c r="B244" s="65"/>
      <c r="C244" s="66" t="s">
        <v>89</v>
      </c>
      <c r="D244" s="34"/>
    </row>
    <row r="245" spans="1:6" ht="15" x14ac:dyDescent="0.25">
      <c r="B245" s="63"/>
      <c r="C245" s="66" t="s">
        <v>73</v>
      </c>
      <c r="D245" s="50"/>
    </row>
    <row r="246" spans="1:6" x14ac:dyDescent="0.2">
      <c r="A246" s="8" t="s">
        <v>115</v>
      </c>
      <c r="B246" s="65"/>
      <c r="C246" s="66" t="s">
        <v>114</v>
      </c>
      <c r="D246" s="34"/>
    </row>
    <row r="247" spans="1:6" hidden="1" x14ac:dyDescent="0.2">
      <c r="B247" s="65">
        <v>3</v>
      </c>
      <c r="C247" s="66" t="s">
        <v>14</v>
      </c>
      <c r="D247" s="34">
        <f>D248</f>
        <v>0</v>
      </c>
    </row>
    <row r="248" spans="1:6" hidden="1" x14ac:dyDescent="0.2">
      <c r="A248" s="25"/>
      <c r="B248" s="65">
        <v>32</v>
      </c>
      <c r="C248" s="66" t="s">
        <v>18</v>
      </c>
      <c r="D248" s="34">
        <f>SUM(D249:D250)</f>
        <v>0</v>
      </c>
    </row>
    <row r="249" spans="1:6" hidden="1" x14ac:dyDescent="0.2">
      <c r="B249" s="65">
        <v>323</v>
      </c>
      <c r="C249" s="66" t="s">
        <v>21</v>
      </c>
      <c r="D249" s="34"/>
    </row>
    <row r="250" spans="1:6" hidden="1" x14ac:dyDescent="0.2">
      <c r="A250" s="5"/>
      <c r="B250" s="65"/>
      <c r="C250" s="66"/>
      <c r="D250" s="34"/>
    </row>
    <row r="251" spans="1:6" ht="15" hidden="1" x14ac:dyDescent="0.25">
      <c r="A251" s="8">
        <v>2301</v>
      </c>
      <c r="B251" s="63"/>
      <c r="C251" s="64" t="s">
        <v>89</v>
      </c>
      <c r="D251" s="50"/>
    </row>
    <row r="252" spans="1:6" ht="15" hidden="1" x14ac:dyDescent="0.25">
      <c r="A252" s="8">
        <v>58300</v>
      </c>
      <c r="B252" s="63"/>
      <c r="C252" s="64" t="s">
        <v>113</v>
      </c>
      <c r="D252" s="50"/>
    </row>
    <row r="253" spans="1:6" hidden="1" x14ac:dyDescent="0.2">
      <c r="A253" s="8" t="s">
        <v>115</v>
      </c>
      <c r="B253" s="65"/>
      <c r="C253" s="66" t="s">
        <v>114</v>
      </c>
      <c r="D253" s="34"/>
    </row>
    <row r="254" spans="1:6" ht="15" x14ac:dyDescent="0.25">
      <c r="B254" s="27">
        <v>3</v>
      </c>
      <c r="C254" s="28" t="s">
        <v>14</v>
      </c>
      <c r="D254" s="29">
        <f>D255+D259</f>
        <v>136000</v>
      </c>
      <c r="E254" s="10">
        <f>SUM(E255:E259)</f>
        <v>136000</v>
      </c>
      <c r="F254" s="10">
        <f>E254</f>
        <v>136000</v>
      </c>
    </row>
    <row r="255" spans="1:6" ht="15" x14ac:dyDescent="0.25">
      <c r="A255" s="25"/>
      <c r="B255" s="69">
        <v>31</v>
      </c>
      <c r="C255" s="70" t="s">
        <v>15</v>
      </c>
      <c r="D255" s="71">
        <f>SUM(D256:D258)</f>
        <v>133000</v>
      </c>
      <c r="E255" s="10">
        <v>133000</v>
      </c>
      <c r="F255" s="10">
        <f>E255</f>
        <v>133000</v>
      </c>
    </row>
    <row r="256" spans="1:6" x14ac:dyDescent="0.2">
      <c r="B256" s="67">
        <v>311</v>
      </c>
      <c r="C256" s="68" t="s">
        <v>88</v>
      </c>
      <c r="D256" s="20">
        <v>105000</v>
      </c>
    </row>
    <row r="257" spans="1:9" x14ac:dyDescent="0.2">
      <c r="A257" s="5"/>
      <c r="B257" s="67">
        <v>312</v>
      </c>
      <c r="C257" s="68" t="s">
        <v>30</v>
      </c>
      <c r="D257" s="20">
        <v>10000</v>
      </c>
    </row>
    <row r="258" spans="1:9" x14ac:dyDescent="0.2">
      <c r="B258" s="67">
        <v>313</v>
      </c>
      <c r="C258" s="68" t="s">
        <v>17</v>
      </c>
      <c r="D258" s="20">
        <v>18000</v>
      </c>
    </row>
    <row r="259" spans="1:9" ht="15" x14ac:dyDescent="0.25">
      <c r="B259" s="69">
        <v>32</v>
      </c>
      <c r="C259" s="70" t="s">
        <v>18</v>
      </c>
      <c r="D259" s="71">
        <f>D260</f>
        <v>3000</v>
      </c>
      <c r="E259" s="10">
        <v>3000</v>
      </c>
      <c r="F259" s="10">
        <f>E259</f>
        <v>3000</v>
      </c>
    </row>
    <row r="260" spans="1:9" x14ac:dyDescent="0.2">
      <c r="B260" s="67">
        <v>321</v>
      </c>
      <c r="C260" s="68" t="s">
        <v>19</v>
      </c>
      <c r="D260" s="20">
        <v>3000</v>
      </c>
    </row>
    <row r="261" spans="1:9" x14ac:dyDescent="0.2">
      <c r="A261" s="25"/>
      <c r="B261" s="65"/>
      <c r="C261" s="66"/>
      <c r="D261" s="34"/>
    </row>
    <row r="262" spans="1:9" x14ac:dyDescent="0.2">
      <c r="A262" s="8">
        <v>2301</v>
      </c>
      <c r="B262" s="65"/>
      <c r="C262" s="66" t="s">
        <v>89</v>
      </c>
      <c r="D262" s="34"/>
    </row>
    <row r="263" spans="1:9" x14ac:dyDescent="0.2">
      <c r="A263" s="5">
        <v>47300</v>
      </c>
      <c r="B263" s="65"/>
      <c r="C263" s="66" t="s">
        <v>98</v>
      </c>
      <c r="D263" s="34"/>
    </row>
    <row r="264" spans="1:9" ht="15" x14ac:dyDescent="0.25">
      <c r="A264" s="8" t="s">
        <v>99</v>
      </c>
      <c r="B264" s="63"/>
      <c r="C264" s="66" t="s">
        <v>146</v>
      </c>
      <c r="D264" s="50"/>
    </row>
    <row r="265" spans="1:9" ht="15" x14ac:dyDescent="0.25">
      <c r="B265" s="27">
        <v>3</v>
      </c>
      <c r="C265" s="28" t="s">
        <v>14</v>
      </c>
      <c r="D265" s="29">
        <f>D266</f>
        <v>372949.46</v>
      </c>
      <c r="E265" s="10">
        <f>SUM(E266:E269)</f>
        <v>372949.46</v>
      </c>
      <c r="F265" s="10">
        <f>E265</f>
        <v>372949.46</v>
      </c>
      <c r="H265" s="5" t="s">
        <v>157</v>
      </c>
    </row>
    <row r="266" spans="1:9" ht="15" x14ac:dyDescent="0.25">
      <c r="B266" s="69">
        <v>32</v>
      </c>
      <c r="C266" s="70" t="s">
        <v>18</v>
      </c>
      <c r="D266" s="71">
        <f>SUM(D267:D269)</f>
        <v>372949.46</v>
      </c>
      <c r="E266" s="10">
        <v>372949.46</v>
      </c>
      <c r="F266" s="10">
        <f>E266</f>
        <v>372949.46</v>
      </c>
      <c r="H266" s="5" t="s">
        <v>158</v>
      </c>
    </row>
    <row r="267" spans="1:9" x14ac:dyDescent="0.2">
      <c r="B267" s="67">
        <v>321</v>
      </c>
      <c r="C267" s="68" t="s">
        <v>19</v>
      </c>
      <c r="D267" s="20">
        <v>3949.46</v>
      </c>
      <c r="H267" s="5" t="s">
        <v>159</v>
      </c>
      <c r="I267" s="5"/>
    </row>
    <row r="268" spans="1:9" x14ac:dyDescent="0.2">
      <c r="B268" s="67">
        <v>322</v>
      </c>
      <c r="C268" s="68" t="s">
        <v>20</v>
      </c>
      <c r="D268" s="20">
        <v>350500</v>
      </c>
      <c r="F268" s="11"/>
      <c r="H268" s="5" t="s">
        <v>160</v>
      </c>
    </row>
    <row r="269" spans="1:9" x14ac:dyDescent="0.2">
      <c r="B269" s="67">
        <v>323</v>
      </c>
      <c r="C269" s="68" t="s">
        <v>21</v>
      </c>
      <c r="D269" s="20">
        <v>18500</v>
      </c>
      <c r="H269" s="5" t="s">
        <v>161</v>
      </c>
    </row>
    <row r="270" spans="1:9" x14ac:dyDescent="0.2">
      <c r="B270" s="65"/>
      <c r="C270" s="66"/>
      <c r="D270" s="34"/>
    </row>
    <row r="271" spans="1:9" x14ac:dyDescent="0.2">
      <c r="A271" s="8">
        <v>2301</v>
      </c>
      <c r="B271" s="65"/>
      <c r="C271" s="66" t="s">
        <v>89</v>
      </c>
      <c r="D271" s="34"/>
    </row>
    <row r="272" spans="1:9" x14ac:dyDescent="0.2">
      <c r="A272" s="25">
        <v>47300</v>
      </c>
      <c r="B272" s="65"/>
      <c r="C272" s="66" t="s">
        <v>98</v>
      </c>
      <c r="D272" s="34"/>
    </row>
    <row r="273" spans="1:6" x14ac:dyDescent="0.2">
      <c r="A273" s="8" t="s">
        <v>87</v>
      </c>
      <c r="B273" s="65"/>
      <c r="C273" s="66" t="s">
        <v>147</v>
      </c>
      <c r="D273" s="34"/>
    </row>
    <row r="274" spans="1:6" ht="15" x14ac:dyDescent="0.25">
      <c r="A274" s="5"/>
      <c r="B274" s="27">
        <v>3</v>
      </c>
      <c r="C274" s="28" t="s">
        <v>14</v>
      </c>
      <c r="D274" s="29">
        <f>D275+D279</f>
        <v>210000</v>
      </c>
      <c r="E274" s="10">
        <f>E275+E279</f>
        <v>210000</v>
      </c>
      <c r="F274" s="10">
        <f>E274</f>
        <v>210000</v>
      </c>
    </row>
    <row r="275" spans="1:6" ht="15" x14ac:dyDescent="0.25">
      <c r="B275" s="69">
        <v>31</v>
      </c>
      <c r="C275" s="70" t="s">
        <v>15</v>
      </c>
      <c r="D275" s="71">
        <f>SUM(D276:D278)</f>
        <v>90000</v>
      </c>
      <c r="E275" s="10">
        <v>90000</v>
      </c>
      <c r="F275" s="10">
        <f>E275</f>
        <v>90000</v>
      </c>
    </row>
    <row r="276" spans="1:6" x14ac:dyDescent="0.2">
      <c r="B276" s="67">
        <v>311</v>
      </c>
      <c r="C276" s="68" t="s">
        <v>16</v>
      </c>
      <c r="D276" s="20">
        <v>79400</v>
      </c>
    </row>
    <row r="277" spans="1:6" x14ac:dyDescent="0.2">
      <c r="B277" s="67">
        <v>312</v>
      </c>
      <c r="C277" s="68" t="s">
        <v>30</v>
      </c>
      <c r="D277" s="20"/>
    </row>
    <row r="278" spans="1:6" x14ac:dyDescent="0.2">
      <c r="B278" s="67">
        <v>313</v>
      </c>
      <c r="C278" s="68" t="s">
        <v>17</v>
      </c>
      <c r="D278" s="20">
        <v>10600</v>
      </c>
    </row>
    <row r="279" spans="1:6" ht="15" x14ac:dyDescent="0.25">
      <c r="A279" s="25"/>
      <c r="B279" s="69">
        <v>32</v>
      </c>
      <c r="C279" s="70" t="s">
        <v>18</v>
      </c>
      <c r="D279" s="71">
        <f>SUM(D280:D280)</f>
        <v>120000</v>
      </c>
      <c r="E279" s="10">
        <v>120000</v>
      </c>
      <c r="F279" s="10">
        <f>E279</f>
        <v>120000</v>
      </c>
    </row>
    <row r="280" spans="1:6" x14ac:dyDescent="0.2">
      <c r="B280" s="67">
        <v>322</v>
      </c>
      <c r="C280" s="68" t="s">
        <v>20</v>
      </c>
      <c r="D280" s="20">
        <v>120000</v>
      </c>
      <c r="F280" s="11"/>
    </row>
    <row r="281" spans="1:6" x14ac:dyDescent="0.2">
      <c r="A281" s="5"/>
      <c r="B281" s="65"/>
      <c r="C281" s="66"/>
      <c r="D281" s="34"/>
      <c r="F281" s="11"/>
    </row>
    <row r="282" spans="1:6" ht="15" x14ac:dyDescent="0.25">
      <c r="A282" s="8">
        <v>2301</v>
      </c>
      <c r="B282" s="63"/>
      <c r="C282" s="66" t="s">
        <v>89</v>
      </c>
      <c r="D282" s="50"/>
    </row>
    <row r="283" spans="1:6" ht="15" x14ac:dyDescent="0.25">
      <c r="A283" s="8">
        <v>47300</v>
      </c>
      <c r="B283" s="63"/>
      <c r="C283" s="66" t="s">
        <v>98</v>
      </c>
      <c r="D283" s="50"/>
    </row>
    <row r="284" spans="1:6" x14ac:dyDescent="0.2">
      <c r="A284" s="8" t="s">
        <v>100</v>
      </c>
      <c r="B284" s="65"/>
      <c r="C284" s="66" t="s">
        <v>148</v>
      </c>
      <c r="D284" s="34"/>
    </row>
    <row r="285" spans="1:6" ht="15" x14ac:dyDescent="0.25">
      <c r="A285" s="25"/>
      <c r="B285" s="27">
        <v>3</v>
      </c>
      <c r="C285" s="28" t="s">
        <v>14</v>
      </c>
      <c r="D285" s="29">
        <f>D286+D288</f>
        <v>80000</v>
      </c>
      <c r="E285" s="10">
        <f>E286+E288</f>
        <v>80000</v>
      </c>
      <c r="F285" s="10">
        <f>E285</f>
        <v>80000</v>
      </c>
    </row>
    <row r="286" spans="1:6" ht="15" x14ac:dyDescent="0.25">
      <c r="B286" s="69">
        <v>31</v>
      </c>
      <c r="C286" s="70" t="s">
        <v>15</v>
      </c>
      <c r="D286" s="71">
        <f>SUM(D287:D287)</f>
        <v>1200</v>
      </c>
      <c r="E286" s="10">
        <f>D286</f>
        <v>1200</v>
      </c>
      <c r="F286" s="10">
        <f>E286</f>
        <v>1200</v>
      </c>
    </row>
    <row r="287" spans="1:6" x14ac:dyDescent="0.2">
      <c r="A287" s="5"/>
      <c r="B287" s="67">
        <v>312</v>
      </c>
      <c r="C287" s="68" t="s">
        <v>30</v>
      </c>
      <c r="D287" s="20">
        <v>1200</v>
      </c>
    </row>
    <row r="288" spans="1:6" ht="15" x14ac:dyDescent="0.25">
      <c r="B288" s="69">
        <v>32</v>
      </c>
      <c r="C288" s="70" t="s">
        <v>18</v>
      </c>
      <c r="D288" s="71">
        <f>SUM(D289:D293)</f>
        <v>78800</v>
      </c>
      <c r="E288" s="10">
        <v>78800</v>
      </c>
      <c r="F288" s="10">
        <f>E288</f>
        <v>78800</v>
      </c>
    </row>
    <row r="289" spans="1:6" ht="15" x14ac:dyDescent="0.25">
      <c r="B289" s="67">
        <v>321</v>
      </c>
      <c r="C289" s="68" t="s">
        <v>19</v>
      </c>
      <c r="D289" s="20">
        <v>18000</v>
      </c>
      <c r="E289" s="10"/>
      <c r="F289" s="10"/>
    </row>
    <row r="290" spans="1:6" x14ac:dyDescent="0.2">
      <c r="B290" s="67">
        <v>322</v>
      </c>
      <c r="C290" s="68" t="s">
        <v>20</v>
      </c>
      <c r="D290" s="20">
        <v>36400</v>
      </c>
      <c r="F290" s="11"/>
    </row>
    <row r="291" spans="1:6" x14ac:dyDescent="0.2">
      <c r="B291" s="67">
        <v>323</v>
      </c>
      <c r="C291" s="68" t="s">
        <v>21</v>
      </c>
      <c r="D291" s="20">
        <v>6600</v>
      </c>
      <c r="F291" s="11"/>
    </row>
    <row r="292" spans="1:6" x14ac:dyDescent="0.2">
      <c r="B292" s="67">
        <v>324</v>
      </c>
      <c r="C292" s="68" t="s">
        <v>140</v>
      </c>
      <c r="D292" s="20">
        <v>10000</v>
      </c>
      <c r="F292" s="11"/>
    </row>
    <row r="293" spans="1:6" x14ac:dyDescent="0.2">
      <c r="B293" s="67">
        <v>329</v>
      </c>
      <c r="C293" s="68" t="s">
        <v>77</v>
      </c>
      <c r="D293" s="20">
        <v>7800</v>
      </c>
      <c r="F293" s="11"/>
    </row>
    <row r="294" spans="1:6" x14ac:dyDescent="0.2">
      <c r="B294" s="65"/>
      <c r="C294" s="66"/>
      <c r="D294" s="34"/>
      <c r="F294" s="11"/>
    </row>
    <row r="295" spans="1:6" x14ac:dyDescent="0.2">
      <c r="A295" s="8">
        <v>2301</v>
      </c>
      <c r="B295" s="65"/>
      <c r="C295" s="66" t="s">
        <v>89</v>
      </c>
      <c r="D295" s="34"/>
    </row>
    <row r="296" spans="1:6" x14ac:dyDescent="0.2">
      <c r="A296" s="25">
        <v>47300</v>
      </c>
      <c r="B296" s="65"/>
      <c r="C296" s="66" t="s">
        <v>98</v>
      </c>
      <c r="D296" s="34"/>
    </row>
    <row r="297" spans="1:6" x14ac:dyDescent="0.2">
      <c r="A297" s="8" t="s">
        <v>149</v>
      </c>
      <c r="B297" s="65"/>
      <c r="C297" s="66" t="s">
        <v>129</v>
      </c>
      <c r="D297" s="34"/>
    </row>
    <row r="298" spans="1:6" ht="15" x14ac:dyDescent="0.25">
      <c r="A298" s="5"/>
      <c r="B298" s="27">
        <v>3</v>
      </c>
      <c r="C298" s="28" t="s">
        <v>14</v>
      </c>
      <c r="D298" s="29">
        <f>D299+D301</f>
        <v>111000</v>
      </c>
      <c r="E298" s="10">
        <f>E299+E301</f>
        <v>111000</v>
      </c>
      <c r="F298" s="10">
        <f>E298</f>
        <v>111000</v>
      </c>
    </row>
    <row r="299" spans="1:6" ht="13.5" customHeight="1" x14ac:dyDescent="0.25">
      <c r="B299" s="69">
        <v>31</v>
      </c>
      <c r="C299" s="70" t="s">
        <v>15</v>
      </c>
      <c r="D299" s="71">
        <f>SUM(D300:D300)</f>
        <v>1000</v>
      </c>
      <c r="E299" s="10">
        <v>1000</v>
      </c>
      <c r="F299" s="10">
        <f>E299</f>
        <v>1000</v>
      </c>
    </row>
    <row r="300" spans="1:6" x14ac:dyDescent="0.2">
      <c r="B300" s="67">
        <v>312</v>
      </c>
      <c r="C300" s="68" t="s">
        <v>30</v>
      </c>
      <c r="D300" s="20">
        <v>1000</v>
      </c>
    </row>
    <row r="301" spans="1:6" ht="15" x14ac:dyDescent="0.25">
      <c r="B301" s="69">
        <v>32</v>
      </c>
      <c r="C301" s="70" t="s">
        <v>18</v>
      </c>
      <c r="D301" s="71">
        <f>SUM(D302:D306)</f>
        <v>110000</v>
      </c>
      <c r="E301" s="10">
        <v>110000</v>
      </c>
      <c r="F301" s="10">
        <f>E301</f>
        <v>110000</v>
      </c>
    </row>
    <row r="302" spans="1:6" ht="15" x14ac:dyDescent="0.25">
      <c r="B302" s="67">
        <v>321</v>
      </c>
      <c r="C302" s="68" t="s">
        <v>19</v>
      </c>
      <c r="D302" s="20">
        <v>2000</v>
      </c>
      <c r="E302" s="10"/>
      <c r="F302" s="10"/>
    </row>
    <row r="303" spans="1:6" x14ac:dyDescent="0.2">
      <c r="A303" s="25"/>
      <c r="B303" s="67">
        <v>322</v>
      </c>
      <c r="C303" s="68" t="s">
        <v>20</v>
      </c>
      <c r="D303" s="20">
        <v>44500</v>
      </c>
      <c r="F303" s="11"/>
    </row>
    <row r="304" spans="1:6" x14ac:dyDescent="0.2">
      <c r="B304" s="67">
        <v>323</v>
      </c>
      <c r="C304" s="68" t="s">
        <v>21</v>
      </c>
      <c r="D304" s="20">
        <v>48500</v>
      </c>
      <c r="F304" s="11"/>
    </row>
    <row r="305" spans="1:6" x14ac:dyDescent="0.2">
      <c r="A305" s="5"/>
      <c r="B305" s="67">
        <v>324</v>
      </c>
      <c r="C305" s="68" t="s">
        <v>140</v>
      </c>
      <c r="D305" s="20">
        <v>200</v>
      </c>
      <c r="F305" s="11"/>
    </row>
    <row r="306" spans="1:6" x14ac:dyDescent="0.2">
      <c r="B306" s="67">
        <v>329</v>
      </c>
      <c r="C306" s="68" t="s">
        <v>77</v>
      </c>
      <c r="D306" s="20">
        <v>14800</v>
      </c>
      <c r="F306" s="11"/>
    </row>
    <row r="307" spans="1:6" s="54" customFormat="1" ht="15" x14ac:dyDescent="0.25">
      <c r="A307" s="8"/>
      <c r="B307" s="63"/>
      <c r="C307" s="64"/>
      <c r="D307" s="50"/>
      <c r="F307" s="57"/>
    </row>
    <row r="308" spans="1:6" x14ac:dyDescent="0.2">
      <c r="A308" s="8" t="s">
        <v>122</v>
      </c>
      <c r="B308" s="65"/>
      <c r="C308" s="66" t="s">
        <v>142</v>
      </c>
      <c r="D308" s="34"/>
    </row>
    <row r="309" spans="1:6" ht="15" x14ac:dyDescent="0.25">
      <c r="A309" s="25"/>
      <c r="B309" s="27">
        <v>3</v>
      </c>
      <c r="C309" s="28" t="s">
        <v>14</v>
      </c>
      <c r="D309" s="29">
        <f>D310</f>
        <v>6058.36</v>
      </c>
      <c r="E309" s="10">
        <f>E310</f>
        <v>6058.36</v>
      </c>
      <c r="F309" s="10">
        <f>E309</f>
        <v>6058.36</v>
      </c>
    </row>
    <row r="310" spans="1:6" ht="15" x14ac:dyDescent="0.25">
      <c r="B310" s="69">
        <v>32</v>
      </c>
      <c r="C310" s="70" t="s">
        <v>18</v>
      </c>
      <c r="D310" s="71">
        <f>D311</f>
        <v>6058.36</v>
      </c>
      <c r="E310" s="10">
        <v>6058.36</v>
      </c>
      <c r="F310" s="10">
        <f>E310</f>
        <v>6058.36</v>
      </c>
    </row>
    <row r="311" spans="1:6" ht="15" x14ac:dyDescent="0.25">
      <c r="A311" s="5"/>
      <c r="B311" s="67">
        <v>322</v>
      </c>
      <c r="C311" s="68" t="s">
        <v>20</v>
      </c>
      <c r="D311" s="20">
        <v>6058.36</v>
      </c>
      <c r="E311" s="10"/>
    </row>
    <row r="312" spans="1:6" ht="15" x14ac:dyDescent="0.25">
      <c r="B312" s="63"/>
      <c r="C312" s="64"/>
      <c r="D312" s="50"/>
    </row>
    <row r="313" spans="1:6" ht="15" x14ac:dyDescent="0.25">
      <c r="A313" s="8">
        <v>2301</v>
      </c>
      <c r="B313" s="63"/>
      <c r="C313" s="66" t="s">
        <v>141</v>
      </c>
      <c r="D313" s="50"/>
    </row>
    <row r="314" spans="1:6" x14ac:dyDescent="0.2">
      <c r="A314" s="8">
        <v>32300</v>
      </c>
      <c r="B314" s="65"/>
      <c r="C314" s="66" t="s">
        <v>144</v>
      </c>
      <c r="D314" s="34"/>
    </row>
    <row r="315" spans="1:6" ht="15" x14ac:dyDescent="0.25">
      <c r="A315" s="8" t="s">
        <v>143</v>
      </c>
      <c r="B315" s="27">
        <v>4</v>
      </c>
      <c r="C315" s="28" t="s">
        <v>22</v>
      </c>
      <c r="D315" s="29">
        <f>D316</f>
        <v>16350</v>
      </c>
      <c r="E315" s="10">
        <f>E316</f>
        <v>16350</v>
      </c>
      <c r="F315" s="10">
        <f>E315</f>
        <v>16350</v>
      </c>
    </row>
    <row r="316" spans="1:6" ht="15" x14ac:dyDescent="0.25">
      <c r="B316" s="69">
        <v>42</v>
      </c>
      <c r="C316" s="70" t="s">
        <v>54</v>
      </c>
      <c r="D316" s="71">
        <f>SUM(D317:D318)</f>
        <v>16350</v>
      </c>
      <c r="E316" s="10">
        <v>16350</v>
      </c>
      <c r="F316" s="10">
        <f>E316</f>
        <v>16350</v>
      </c>
    </row>
    <row r="317" spans="1:6" x14ac:dyDescent="0.2">
      <c r="B317" s="67">
        <v>422</v>
      </c>
      <c r="C317" s="68" t="s">
        <v>124</v>
      </c>
      <c r="D317" s="20">
        <v>13000</v>
      </c>
    </row>
    <row r="318" spans="1:6" x14ac:dyDescent="0.2">
      <c r="B318" s="67">
        <v>424</v>
      </c>
      <c r="C318" s="68" t="s">
        <v>48</v>
      </c>
      <c r="D318" s="20">
        <v>3350</v>
      </c>
    </row>
    <row r="319" spans="1:6" x14ac:dyDescent="0.2">
      <c r="B319" s="6"/>
      <c r="D319" s="7"/>
    </row>
    <row r="320" spans="1:6" ht="15" thickBot="1" x14ac:dyDescent="0.25">
      <c r="B320" s="26"/>
      <c r="C320" s="15"/>
      <c r="D320" s="18"/>
    </row>
    <row r="321" spans="2:6" ht="15.75" thickBot="1" x14ac:dyDescent="0.3">
      <c r="B321" s="15"/>
      <c r="C321" s="30" t="s">
        <v>23</v>
      </c>
      <c r="D321" s="31">
        <f>D16+D28+D40+D57+D65+D72+D79+D86+D95+D106+D113+D120+D128+D143+D150+D156+D162+D168+D175+D188+D195+D136+D181+D202+D209+D216+D224+D240+D247+D254+D265+D274+D285+D298+D309+D315</f>
        <v>7804904.8000000007</v>
      </c>
      <c r="E321" s="31">
        <f>E16+E28+E40+E57+E79+E95+E106+E113+E120+E128+E143+E150+E156+E162+E195+E136+E202+E209+E224+E240+E247+E254+E265+E274+E285+E298+E309+E315</f>
        <v>7804904.8000000007</v>
      </c>
      <c r="F321" s="31">
        <f>F16+F28+F40+F57+F79+F95+F106+F113+F120+F128+F143+F150+F156+F162+F195+F136+F202+F209+F224+F240+F247+F254+F265+F274+F285+F298+F309+F315</f>
        <v>7804904.8000000007</v>
      </c>
    </row>
    <row r="322" spans="2:6" x14ac:dyDescent="0.2">
      <c r="B322" s="15"/>
      <c r="C322" s="15"/>
      <c r="D322" s="18"/>
    </row>
    <row r="323" spans="2:6" ht="15" x14ac:dyDescent="0.25">
      <c r="C323" s="3"/>
    </row>
    <row r="324" spans="2:6" ht="15" x14ac:dyDescent="0.25">
      <c r="C324" s="3"/>
      <c r="D324" s="7"/>
      <c r="E324" s="59" t="s">
        <v>151</v>
      </c>
    </row>
    <row r="325" spans="2:6" x14ac:dyDescent="0.2">
      <c r="E325" s="59" t="s">
        <v>150</v>
      </c>
    </row>
    <row r="330" spans="2:6" ht="15" x14ac:dyDescent="0.25">
      <c r="D330" s="10"/>
    </row>
  </sheetData>
  <mergeCells count="3">
    <mergeCell ref="A6:F6"/>
    <mergeCell ref="A7:F7"/>
    <mergeCell ref="A8:F8"/>
  </mergeCells>
  <phoneticPr fontId="7" type="noConversion"/>
  <pageMargins left="0.23622047244094491" right="0.27559055118110237" top="0.47244094488188981" bottom="0.51181102362204722" header="0.35433070866141736" footer="0.23622047244094491"/>
  <pageSetup paperSize="9" scale="80" fitToHeight="0" orientation="portrait" r:id="rId1"/>
  <headerFooter alignWithMargins="0">
    <oddFooter>&amp;CStranica &amp;P+2 od 13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2</vt:i4>
      </vt:variant>
    </vt:vector>
  </HeadingPairs>
  <TitlesOfParts>
    <vt:vector size="5" baseType="lpstr">
      <vt:lpstr>OPĆI</vt:lpstr>
      <vt:lpstr>PRIHODI</vt:lpstr>
      <vt:lpstr>RASHODI</vt:lpstr>
      <vt:lpstr>PRIHODI!Podrucje_ispisa</vt:lpstr>
      <vt:lpstr>RASHODI!Podrucje_ispisa</vt:lpstr>
    </vt:vector>
  </TitlesOfParts>
  <Company>MZOŠ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</dc:creator>
  <cp:lastModifiedBy>Korisnik</cp:lastModifiedBy>
  <cp:lastPrinted>2018-12-20T09:49:44Z</cp:lastPrinted>
  <dcterms:created xsi:type="dcterms:W3CDTF">2011-12-21T08:27:12Z</dcterms:created>
  <dcterms:modified xsi:type="dcterms:W3CDTF">2019-01-31T12:48:33Z</dcterms:modified>
</cp:coreProperties>
</file>