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20\"/>
    </mc:Choice>
  </mc:AlternateContent>
  <bookViews>
    <workbookView xWindow="0" yWindow="0" windowWidth="28800" windowHeight="12330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OPĆI!$A$1:$H$54</definedName>
    <definedName name="_xlnm.Print_Area" localSheetId="1">PRIHODI!$A$1:$E$68</definedName>
    <definedName name="_xlnm.Print_Area" localSheetId="2">RASHODI!$A$1:$F$418</definedName>
  </definedNames>
  <calcPr calcId="162913"/>
</workbook>
</file>

<file path=xl/calcChain.xml><?xml version="1.0" encoding="utf-8"?>
<calcChain xmlns="http://schemas.openxmlformats.org/spreadsheetml/2006/main">
  <c r="F406" i="2" l="1"/>
  <c r="E405" i="2"/>
  <c r="F405" i="2" s="1"/>
  <c r="F403" i="2"/>
  <c r="E402" i="2"/>
  <c r="F402" i="2" s="1"/>
  <c r="F398" i="2"/>
  <c r="E397" i="2"/>
  <c r="F397" i="2" s="1"/>
  <c r="E332" i="2"/>
  <c r="F332" i="2" s="1"/>
  <c r="F343" i="2"/>
  <c r="F326" i="2"/>
  <c r="F123" i="2"/>
  <c r="E122" i="2"/>
  <c r="F122" i="2" s="1"/>
  <c r="F120" i="2"/>
  <c r="E119" i="2"/>
  <c r="F119" i="2" s="1"/>
  <c r="F89" i="2"/>
  <c r="E88" i="2"/>
  <c r="F88" i="2" s="1"/>
  <c r="D406" i="2"/>
  <c r="D373" i="2"/>
  <c r="D336" i="2" l="1"/>
  <c r="D123" i="2" l="1"/>
  <c r="D122" i="2" s="1"/>
  <c r="D345" i="2"/>
  <c r="D344" i="2" s="1"/>
  <c r="D333" i="2"/>
  <c r="D393" i="2"/>
  <c r="D392" i="2" s="1"/>
  <c r="D380" i="2"/>
  <c r="D379" i="2" s="1"/>
  <c r="D372" i="2" s="1"/>
  <c r="D120" i="2"/>
  <c r="D119" i="2" s="1"/>
  <c r="D95" i="2"/>
  <c r="D94" i="2" s="1"/>
  <c r="D403" i="2"/>
  <c r="D402" i="2" s="1"/>
  <c r="D398" i="2"/>
  <c r="D182" i="2"/>
  <c r="D181" i="2" s="1"/>
  <c r="D176" i="2"/>
  <c r="D175" i="2" s="1"/>
  <c r="D169" i="2" l="1"/>
  <c r="D153" i="2"/>
  <c r="F333" i="2" l="1"/>
  <c r="D361" i="2" l="1"/>
  <c r="D358" i="2"/>
  <c r="D351" i="2"/>
  <c r="D350" i="2" s="1"/>
  <c r="D405" i="2"/>
  <c r="D310" i="2"/>
  <c r="D161" i="2"/>
  <c r="D357" i="2" l="1"/>
  <c r="C29" i="1" s="1"/>
  <c r="C36" i="1"/>
  <c r="D188" i="2"/>
  <c r="D187" i="2" s="1"/>
  <c r="D397" i="2"/>
  <c r="D387" i="2"/>
  <c r="D386" i="2" s="1"/>
  <c r="D367" i="2"/>
  <c r="D366" i="2" s="1"/>
  <c r="D342" i="2"/>
  <c r="D326" i="2"/>
  <c r="D320" i="2"/>
  <c r="D318" i="2"/>
  <c r="D306" i="2"/>
  <c r="D305" i="2" s="1"/>
  <c r="C43" i="1" s="1"/>
  <c r="D297" i="2"/>
  <c r="D296" i="2" s="1"/>
  <c r="D290" i="2"/>
  <c r="D286" i="2"/>
  <c r="D279" i="2"/>
  <c r="D278" i="2" s="1"/>
  <c r="D272" i="2"/>
  <c r="D271" i="2" s="1"/>
  <c r="D265" i="2"/>
  <c r="D259" i="2"/>
  <c r="D256" i="2"/>
  <c r="D242" i="2"/>
  <c r="D241" i="2" s="1"/>
  <c r="D235" i="2"/>
  <c r="D234" i="2" s="1"/>
  <c r="C60" i="1" s="1"/>
  <c r="D227" i="2"/>
  <c r="D226" i="2" s="1"/>
  <c r="D220" i="2"/>
  <c r="D219" i="2" s="1"/>
  <c r="D213" i="2"/>
  <c r="D212" i="2" s="1"/>
  <c r="D207" i="2"/>
  <c r="D206" i="2" s="1"/>
  <c r="C54" i="1" s="1"/>
  <c r="C52" i="1" s="1"/>
  <c r="D200" i="2"/>
  <c r="D199" i="2" s="1"/>
  <c r="D194" i="2"/>
  <c r="D193" i="2" s="1"/>
  <c r="D168" i="2"/>
  <c r="D160" i="2"/>
  <c r="D152" i="2"/>
  <c r="D145" i="2"/>
  <c r="D144" i="2" s="1"/>
  <c r="D137" i="2"/>
  <c r="D136" i="2" s="1"/>
  <c r="D130" i="2"/>
  <c r="D129" i="2" s="1"/>
  <c r="D113" i="2"/>
  <c r="D112" i="2" s="1"/>
  <c r="D106" i="2"/>
  <c r="D102" i="2"/>
  <c r="D89" i="2"/>
  <c r="D88" i="2" s="1"/>
  <c r="D84" i="2"/>
  <c r="D83" i="2" s="1"/>
  <c r="D77" i="2"/>
  <c r="D76" i="2" s="1"/>
  <c r="D69" i="2"/>
  <c r="D68" i="2" s="1"/>
  <c r="D62" i="2"/>
  <c r="D61" i="2" s="1"/>
  <c r="D54" i="2"/>
  <c r="D53" i="2" s="1"/>
  <c r="D46" i="2"/>
  <c r="D45" i="2" s="1"/>
  <c r="D39" i="2"/>
  <c r="D37" i="2"/>
  <c r="D30" i="2"/>
  <c r="D25" i="2"/>
  <c r="D17" i="2"/>
  <c r="D13" i="2"/>
  <c r="C59" i="1" l="1"/>
  <c r="C33" i="1"/>
  <c r="D332" i="2"/>
  <c r="D285" i="2"/>
  <c r="C34" i="1" s="1"/>
  <c r="D317" i="2"/>
  <c r="C49" i="1" s="1"/>
  <c r="D101" i="2"/>
  <c r="C30" i="1" s="1"/>
  <c r="C42" i="1"/>
  <c r="F29" i="11"/>
  <c r="D36" i="2"/>
  <c r="D75" i="2"/>
  <c r="D24" i="2"/>
  <c r="D255" i="2"/>
  <c r="D12" i="2"/>
  <c r="E76" i="2"/>
  <c r="E75" i="2" s="1"/>
  <c r="C58" i="1" l="1"/>
  <c r="D411" i="2"/>
  <c r="F28" i="11" s="1"/>
  <c r="F27" i="11" s="1"/>
  <c r="C31" i="1"/>
  <c r="C28" i="1" s="1"/>
  <c r="C41" i="1"/>
  <c r="C40" i="1" s="1"/>
  <c r="E160" i="2"/>
  <c r="F161" i="2"/>
  <c r="E136" i="2"/>
  <c r="F367" i="2"/>
  <c r="E366" i="2"/>
  <c r="F366" i="2" s="1"/>
  <c r="F194" i="2"/>
  <c r="E193" i="2"/>
  <c r="F193" i="2" s="1"/>
  <c r="E285" i="2"/>
  <c r="E187" i="2"/>
  <c r="F187" i="2" s="1"/>
  <c r="F188" i="2"/>
  <c r="C57" i="1" l="1"/>
  <c r="C56" i="1"/>
  <c r="C26" i="1" s="1"/>
  <c r="F160" i="2"/>
  <c r="F113" i="2"/>
  <c r="E112" i="2"/>
  <c r="F112" i="2" s="1"/>
  <c r="C65" i="1" l="1"/>
  <c r="C68" i="1" s="1"/>
  <c r="F25" i="11"/>
  <c r="F24" i="11" s="1"/>
  <c r="F30" i="11" s="1"/>
  <c r="E317" i="2"/>
  <c r="E152" i="2"/>
  <c r="E226" i="2"/>
  <c r="E168" i="2"/>
  <c r="E241" i="2"/>
  <c r="E52" i="1" l="1"/>
  <c r="F320" i="2"/>
  <c r="F318" i="2"/>
  <c r="F336" i="2" l="1"/>
  <c r="F317" i="2"/>
  <c r="F310" i="2" l="1"/>
  <c r="E129" i="2" l="1"/>
  <c r="H40" i="1" l="1"/>
  <c r="E386" i="2"/>
  <c r="E271" i="2"/>
  <c r="E234" i="2"/>
  <c r="E36" i="2" l="1"/>
  <c r="E53" i="2"/>
  <c r="F53" i="2" s="1"/>
  <c r="E305" i="2"/>
  <c r="F305" i="2" s="1"/>
  <c r="E296" i="2"/>
  <c r="E12" i="2"/>
  <c r="E24" i="2"/>
  <c r="D56" i="1" s="1"/>
  <c r="E101" i="2"/>
  <c r="G29" i="11"/>
  <c r="E144" i="2"/>
  <c r="F290" i="2"/>
  <c r="F17" i="2"/>
  <c r="F386" i="2"/>
  <c r="F271" i="2"/>
  <c r="F256" i="2"/>
  <c r="F234" i="2"/>
  <c r="F168" i="2"/>
  <c r="F152" i="2"/>
  <c r="F129" i="2"/>
  <c r="F106" i="2"/>
  <c r="D28" i="1" l="1"/>
  <c r="F77" i="2"/>
  <c r="H29" i="11"/>
  <c r="F285" i="2"/>
  <c r="F241" i="2"/>
  <c r="F265" i="2"/>
  <c r="E255" i="2"/>
  <c r="E411" i="2" s="1"/>
  <c r="F144" i="2"/>
  <c r="F297" i="2"/>
  <c r="F13" i="2"/>
  <c r="F54" i="2"/>
  <c r="F387" i="2"/>
  <c r="F286" i="2"/>
  <c r="F145" i="2"/>
  <c r="F153" i="2"/>
  <c r="F169" i="2"/>
  <c r="F227" i="2"/>
  <c r="F235" i="2"/>
  <c r="F242" i="2"/>
  <c r="F272" i="2"/>
  <c r="E36" i="1"/>
  <c r="F130" i="2"/>
  <c r="F37" i="2"/>
  <c r="F36" i="2"/>
  <c r="F39" i="2"/>
  <c r="F226" i="2"/>
  <c r="F30" i="2"/>
  <c r="F25" i="2"/>
  <c r="F76" i="2" l="1"/>
  <c r="F75" i="2" s="1"/>
  <c r="E56" i="1"/>
  <c r="E40" i="1"/>
  <c r="F101" i="2"/>
  <c r="F137" i="2"/>
  <c r="F255" i="2"/>
  <c r="F259" i="2"/>
  <c r="F306" i="2"/>
  <c r="F102" i="2"/>
  <c r="G28" i="11" l="1"/>
  <c r="F136" i="2"/>
  <c r="F296" i="2"/>
  <c r="F12" i="2"/>
  <c r="E28" i="1" l="1"/>
  <c r="G27" i="11"/>
  <c r="F24" i="2"/>
  <c r="F411" i="2" s="1"/>
  <c r="H28" i="11" l="1"/>
  <c r="H27" i="11" s="1"/>
  <c r="E26" i="1"/>
  <c r="H25" i="11" l="1"/>
  <c r="H24" i="11" s="1"/>
  <c r="H30" i="11" s="1"/>
  <c r="E65" i="1"/>
  <c r="E68" i="1" s="1"/>
  <c r="D26" i="1"/>
  <c r="G25" i="11" s="1"/>
  <c r="G24" i="11" l="1"/>
  <c r="G30" i="11" s="1"/>
  <c r="D65" i="1"/>
  <c r="D68" i="1" s="1"/>
</calcChain>
</file>

<file path=xl/comments1.xml><?xml version="1.0" encoding="utf-8"?>
<comments xmlns="http://schemas.openxmlformats.org/spreadsheetml/2006/main">
  <authors>
    <author>*</author>
  </authors>
  <commentLis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<sst xmlns="http://schemas.openxmlformats.org/spreadsheetml/2006/main" count="534" uniqueCount="221">
  <si>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</si>
  <si>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</si>
  <si>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</si>
  <si>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</si>
  <si>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</si>
  <si>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</si>
  <si>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</si>
  <si>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</si>
  <si>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</si>
  <si>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</si>
  <si>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</si>
  <si>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</si>
  <si>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</si>
  <si>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</si>
  <si>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</si>
  <si>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</si>
  <si>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</si>
  <si>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</si>
  <si>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</si>
  <si>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</si>
  <si>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</si>
  <si>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</si>
  <si>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</si>
  <si>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</si>
  <si>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</si>
  <si>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</si>
  <si>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</si>
  <si>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</si>
  <si>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</si>
  <si>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</si>
  <si>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</si>
  <si>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</si>
  <si>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</si>
  <si>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</si>
  <si>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</si>
  <si>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</si>
  <si>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</si>
  <si>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</si>
  <si>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</si>
  <si>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</si>
  <si>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</si>
  <si>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</si>
  <si>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</si>
  <si>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</si>
  <si>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</si>
  <si>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</si>
  <si>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</si>
  <si>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</si>
  <si>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</si>
  <si>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</si>
  <si>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</si>
  <si>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</si>
  <si>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</si>
  <si>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</si>
  <si>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</si>
  <si>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</si>
  <si>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</si>
  <si>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</si>
  <si>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</si>
  <si>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</si>
  <si>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</si>
  <si>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</si>
  <si>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</si>
  <si>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</si>
  <si>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</si>
  <si>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</si>
  <si>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</si>
  <si>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</si>
  <si>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</si>
  <si>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</si>
  <si>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</si>
  <si>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</si>
  <si>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</si>
  <si>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</si>
  <si>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</si>
  <si>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</si>
  <si>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</si>
  <si>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</si>
  <si>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</si>
  <si>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</si>
  <si>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</si>
  <si>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</si>
  <si>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</si>
  <si>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</si>
  <si>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</si>
  <si>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</si>
  <si>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</si>
  <si>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</si>
  <si>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</si>
  <si>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</si>
  <si>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</si>
  <si>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</si>
  <si>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</si>
  <si>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</si>
  <si>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</si>
  <si>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</si>
  <si>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</si>
  <si>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</si>
  <si>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</si>
  <si>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</si>
  <si>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</si>
  <si>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</si>
  <si>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</si>
  <si>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</si>
  <si>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</si>
  <si>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</si>
  <si>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</si>
  <si>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</si>
  <si>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</si>
  <si>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</si>
  <si>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</si>
  <si>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</si>
  <si>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</si>
  <si>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</si>
  <si>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</si>
  <si>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</si>
  <si>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</si>
  <si>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</si>
  <si>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</si>
  <si>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</si>
  <si>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</si>
  <si>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</si>
  <si>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</si>
  <si>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</si>
  <si>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</si>
  <si>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</si>
  <si>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</si>
  <si>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</si>
  <si>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</si>
  <si>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</si>
  <si>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</si>
  <si>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</si>
  <si>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</si>
  <si>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</si>
  <si>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</si>
  <si>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</si>
  <si>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</si>
  <si>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</si>
  <si>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</si>
  <si>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</si>
  <si>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Jasna Andreašić</t>
  </si>
  <si>
    <t>Predsjednica školskog odbora:</t>
  </si>
  <si>
    <t>dječje igralište</t>
  </si>
  <si>
    <t>planira se uređenje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</si>
  <si>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</si>
  <si>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</si>
  <si>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</si>
  <si>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</si>
  <si>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</si>
  <si>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</si>
  <si>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</si>
  <si>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</si>
  <si>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</si>
  <si>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</si>
  <si>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klime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</si>
  <si>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</si>
  <si>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</si>
  <si>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</si>
  <si>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</si>
  <si>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</si>
  <si>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2021.g.</t>
  </si>
  <si>
    <t>PLANA 2021</t>
  </si>
  <si>
    <t>NAKNADE TROŠK. OSOBAMA IZVAN RADNOG ODNOSA</t>
  </si>
  <si>
    <t>UKUPNO RASHODI</t>
  </si>
  <si>
    <t>OPREMANJE U OSNOVNIM ŠKOLAMA</t>
  </si>
  <si>
    <t>Izvor financiranja: Grad Novigrad za prorač. korisnike</t>
  </si>
  <si>
    <t>dodana glazbena škola</t>
  </si>
  <si>
    <t>čišćenje crkve</t>
  </si>
  <si>
    <t>povećana osnovica</t>
  </si>
  <si>
    <t>prijevoz na posao s posla</t>
  </si>
  <si>
    <t>Izvor financiranja: MZO za prorač. korisnike</t>
  </si>
  <si>
    <t>P. od ostalih subjekata unutar općeg proračuna</t>
  </si>
  <si>
    <t>AKTIVNOST: Naknada za županijsko stručno vijeće</t>
  </si>
  <si>
    <t>Izvori financiranja: Ostale institucije za osnovne škole</t>
  </si>
  <si>
    <t>A230171</t>
  </si>
  <si>
    <t>AKTIVNOST: Školska sportska društva</t>
  </si>
  <si>
    <t>ŽSV I ŽŠSS</t>
  </si>
  <si>
    <t>opremanje kabineta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</si>
  <si>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</si>
  <si>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</si>
  <si>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</si>
  <si>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</si>
  <si>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</si>
  <si>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</si>
  <si>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</si>
  <si>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</si>
  <si>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</si>
  <si>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</si>
  <si>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</si>
  <si>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</si>
  <si>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</si>
  <si>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</si>
  <si>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</si>
  <si>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KLASA: 400-08/19-01/03</t>
  </si>
  <si>
    <t>Novigrad, 17. prosinca 2019.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</si>
  <si>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</si>
  <si>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</si>
  <si>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</si>
  <si>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</si>
  <si>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</si>
  <si>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Izvori financiranja: MZO za proračunske korisnike</t>
  </si>
  <si>
    <t>A230116</t>
  </si>
  <si>
    <t>ŠKOLSKI LIST, ČASOPISI I KNJIGE</t>
  </si>
  <si>
    <t>Izvor financiranja: Istarska županija</t>
  </si>
  <si>
    <t>INVESTICIJSKO ODRŽAVANJE OSNOVNIH ŠKOLA</t>
  </si>
  <si>
    <t>AKTIVNOST: Investicijsko održavanje škola - iznad standarda</t>
  </si>
  <si>
    <t>Izvori financiranja: Decentralizirana sredstva za kapitalno za OŠ</t>
  </si>
  <si>
    <t>klupe</t>
  </si>
  <si>
    <t>NEPROIZVEDENA DUGOTRAJNA IMOVINA</t>
  </si>
  <si>
    <t>NEMATERIJALNA IMOVINA</t>
  </si>
  <si>
    <t>LICENCA</t>
  </si>
  <si>
    <t>PLAN 2020</t>
  </si>
  <si>
    <t>PLANA 2022</t>
  </si>
  <si>
    <t>FINANCIJSKI PLAN ZA 2020. GODINU</t>
  </si>
  <si>
    <t>I PROJEKCIJA PLANA ZA 2021. I 2022. GODINU</t>
  </si>
  <si>
    <t>Plan 2020.g.</t>
  </si>
  <si>
    <t>2022.g.</t>
  </si>
  <si>
    <t>ZDRAVA PREHRANA</t>
  </si>
  <si>
    <t>AKTIVNOST: Medni dani</t>
  </si>
  <si>
    <t>URBROJ: 2105/03-14/19-07</t>
  </si>
  <si>
    <t>URBROJ: 2105/03-14/19-08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</si>
</sst>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21" fillId="23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7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3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8" fillId="0" borderId="0" xfId="0" applyFont="1"/>
    <xf numFmtId="164" fontId="0" fillId="0" borderId="0" xfId="43" applyFont="1"/>
    <xf numFmtId="164" fontId="8" fillId="0" borderId="0" xfId="43" applyFont="1"/>
    <xf numFmtId="164" fontId="0" fillId="0" borderId="0" xfId="0" applyNumberFormat="1"/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164" fontId="8" fillId="0" borderId="0" xfId="0" applyNumberFormat="1" applyFont="1"/>
    <xf numFmtId="4" fontId="5" fillId="0" borderId="0" xfId="0" applyNumberFormat="1" applyFont="1" applyFill="1" applyBorder="1"/>
    <xf numFmtId="0" fontId="27" fillId="0" borderId="0" xfId="0" applyFont="1"/>
    <xf numFmtId="0" fontId="27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6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30" fillId="0" borderId="0" xfId="0" applyNumberFormat="1" applyFont="1" applyFill="1" applyBorder="1"/>
    <xf numFmtId="4" fontId="31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32" fillId="0" borderId="0" xfId="0" applyNumberFormat="1" applyFont="1" applyFill="1" applyBorder="1"/>
    <xf numFmtId="4" fontId="29" fillId="0" borderId="0" xfId="0" applyNumberFormat="1" applyFont="1" applyFill="1" applyBorder="1"/>
    <xf numFmtId="4" fontId="28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34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5" fillId="0" borderId="0" xfId="0" applyFont="1"/>
    <xf numFmtId="0" fontId="36" fillId="0" borderId="0" xfId="0" applyFont="1"/>
    <xf numFmtId="0" fontId="3" fillId="0" borderId="0" xfId="0" applyFont="1" applyAlignment="1">
      <alignment horizontal="center"/>
    </xf>
    <xf numFmtId="4" fontId="37" fillId="0" borderId="10" xfId="0" applyNumberFormat="1" applyFont="1" applyFill="1" applyBorder="1"/>
    <xf numFmtId="4" fontId="37" fillId="0" borderId="10" xfId="0" applyNumberFormat="1" applyFont="1" applyBorder="1"/>
    <xf numFmtId="4" fontId="38" fillId="0" borderId="10" xfId="0" applyNumberFormat="1" applyFont="1" applyBorder="1"/>
    <xf numFmtId="4" fontId="38" fillId="0" borderId="0" xfId="0" applyNumberFormat="1" applyFont="1"/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" fontId="38" fillId="0" borderId="0" xfId="0" applyNumberFormat="1" applyFont="1" applyBorder="1" applyAlignment="1">
      <alignment horizontal="center" vertical="center" wrapText="1"/>
    </xf>
    <xf numFmtId="0" fontId="37" fillId="0" borderId="0" xfId="0" applyFont="1"/>
    <xf numFmtId="4" fontId="37" fillId="0" borderId="0" xfId="0" applyNumberFormat="1" applyFont="1"/>
    <xf numFmtId="0" fontId="38" fillId="0" borderId="0" xfId="0" applyFont="1"/>
    <xf numFmtId="0" fontId="37" fillId="25" borderId="0" xfId="0" applyFont="1" applyFill="1"/>
    <xf numFmtId="4" fontId="38" fillId="0" borderId="15" xfId="0" applyNumberFormat="1" applyFont="1" applyBorder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quotePrefix="1" applyFont="1" applyAlignment="1">
      <alignment horizontal="left"/>
    </xf>
    <xf numFmtId="0" fontId="38" fillId="24" borderId="10" xfId="0" applyFont="1" applyFill="1" applyBorder="1" applyAlignment="1">
      <alignment horizontal="left"/>
    </xf>
    <xf numFmtId="0" fontId="38" fillId="24" borderId="10" xfId="0" applyFont="1" applyFill="1" applyBorder="1"/>
    <xf numFmtId="4" fontId="38" fillId="24" borderId="10" xfId="0" applyNumberFormat="1" applyFont="1" applyFill="1" applyBorder="1"/>
    <xf numFmtId="0" fontId="38" fillId="0" borderId="10" xfId="0" applyFont="1" applyBorder="1" applyAlignment="1">
      <alignment horizontal="left"/>
    </xf>
    <xf numFmtId="0" fontId="38" fillId="0" borderId="10" xfId="0" applyFont="1" applyBorder="1"/>
    <xf numFmtId="0" fontId="37" fillId="0" borderId="10" xfId="0" applyFont="1" applyBorder="1" applyAlignment="1">
      <alignment horizontal="left"/>
    </xf>
    <xf numFmtId="0" fontId="37" fillId="0" borderId="10" xfId="0" applyFont="1" applyBorder="1"/>
    <xf numFmtId="0" fontId="37" fillId="0" borderId="0" xfId="0" applyFont="1" applyAlignment="1">
      <alignment horizontal="left"/>
    </xf>
    <xf numFmtId="0" fontId="38" fillId="0" borderId="18" xfId="0" applyFont="1" applyFill="1" applyBorder="1" applyAlignment="1">
      <alignment horizontal="left"/>
    </xf>
    <xf numFmtId="0" fontId="37" fillId="0" borderId="18" xfId="0" applyFont="1" applyFill="1" applyBorder="1"/>
    <xf numFmtId="4" fontId="38" fillId="0" borderId="0" xfId="0" applyNumberFormat="1" applyFont="1" applyFill="1" applyBorder="1"/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4" fontId="37" fillId="0" borderId="0" xfId="0" applyNumberFormat="1" applyFont="1" applyBorder="1"/>
    <xf numFmtId="0" fontId="37" fillId="0" borderId="17" xfId="0" applyFont="1" applyBorder="1" applyAlignment="1">
      <alignment horizontal="left"/>
    </xf>
    <xf numFmtId="0" fontId="37" fillId="0" borderId="17" xfId="0" applyFont="1" applyBorder="1"/>
    <xf numFmtId="4" fontId="37" fillId="0" borderId="17" xfId="0" applyNumberFormat="1" applyFont="1" applyBorder="1"/>
    <xf numFmtId="0" fontId="38" fillId="0" borderId="0" xfId="0" applyFont="1" applyBorder="1" applyAlignment="1">
      <alignment horizontal="left"/>
    </xf>
    <xf numFmtId="4" fontId="38" fillId="0" borderId="0" xfId="0" applyNumberFormat="1" applyFont="1" applyBorder="1"/>
    <xf numFmtId="0" fontId="38" fillId="26" borderId="10" xfId="0" applyFont="1" applyFill="1" applyBorder="1" applyAlignment="1">
      <alignment horizontal="left"/>
    </xf>
    <xf numFmtId="0" fontId="38" fillId="26" borderId="10" xfId="0" applyFont="1" applyFill="1" applyBorder="1"/>
    <xf numFmtId="4" fontId="38" fillId="26" borderId="10" xfId="0" applyNumberFormat="1" applyFont="1" applyFill="1" applyBorder="1"/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/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/>
    <xf numFmtId="4" fontId="38" fillId="0" borderId="10" xfId="0" applyNumberFormat="1" applyFont="1" applyFill="1" applyBorder="1"/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4" fontId="37" fillId="0" borderId="0" xfId="0" applyNumberFormat="1" applyFont="1" applyFill="1" applyBorder="1"/>
    <xf numFmtId="4" fontId="38" fillId="24" borderId="0" xfId="0" applyNumberFormat="1" applyFont="1" applyFill="1" applyBorder="1"/>
    <xf numFmtId="4" fontId="37" fillId="25" borderId="0" xfId="0" applyNumberFormat="1" applyFont="1" applyFill="1"/>
    <xf numFmtId="0" fontId="38" fillId="0" borderId="14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workbookViewId="0">
      <selection activeCell="A10" sqref="A10"/>
    </sheetView>
  </sheetViews>
  <sheetFormatPr defaultRowHeight="12.75" x14ac:dyDescent="0.2"/>
  <cols>
    <col min="1" max="1" width="3.5703125" customWidth="1"/>
    <col min="6" max="8" width="17.7109375" customWidth="1"/>
  </cols>
  <sheetData>
    <row r="1" spans="1:8" ht="15.75" customHeight="1" x14ac:dyDescent="0.2">
      <c r="E1" s="58" t="s">
        <v>178</v>
      </c>
    </row>
    <row r="2" spans="1:8" ht="15.75" customHeight="1" x14ac:dyDescent="0.2">
      <c r="E2" s="58" t="s">
        <v>179</v>
      </c>
    </row>
    <row r="3" spans="1:8" ht="15.75" customHeight="1" x14ac:dyDescent="0.2">
      <c r="E3" s="58" t="s">
        <v>180</v>
      </c>
    </row>
    <row r="4" spans="1:8" ht="15.75" customHeight="1" x14ac:dyDescent="0.2">
      <c r="E4" s="58" t="s">
        <v>181</v>
      </c>
    </row>
    <row r="5" spans="1:8" ht="15.75" customHeight="1" x14ac:dyDescent="0.2">
      <c r="E5" s="58" t="s">
        <v>182</v>
      </c>
    </row>
    <row r="6" spans="1:8" ht="15.75" customHeight="1" x14ac:dyDescent="0.2">
      <c r="E6" s="58" t="s">
        <v>183</v>
      </c>
    </row>
    <row r="7" spans="1:8" x14ac:dyDescent="0.2">
      <c r="E7" s="54"/>
    </row>
    <row r="9" spans="1:8" x14ac:dyDescent="0.2">
      <c r="A9" s="56" t="s">
        <v>193</v>
      </c>
    </row>
    <row r="10" spans="1:8" x14ac:dyDescent="0.2">
      <c r="A10" s="56" t="s">
        <v>219</v>
      </c>
    </row>
    <row r="11" spans="1:8" x14ac:dyDescent="0.2">
      <c r="A11" s="56" t="s">
        <v>194</v>
      </c>
    </row>
    <row r="14" spans="1:8" ht="20.25" x14ac:dyDescent="0.3">
      <c r="A14" s="111" t="s">
        <v>213</v>
      </c>
      <c r="B14" s="111"/>
      <c r="C14" s="111"/>
      <c r="D14" s="111"/>
      <c r="E14" s="111"/>
      <c r="F14" s="111"/>
      <c r="G14" s="111"/>
      <c r="H14" s="111"/>
    </row>
    <row r="15" spans="1:8" ht="20.25" x14ac:dyDescent="0.3">
      <c r="A15" s="111" t="s">
        <v>214</v>
      </c>
      <c r="B15" s="111"/>
      <c r="C15" s="111"/>
      <c r="D15" s="111"/>
      <c r="E15" s="111"/>
      <c r="F15" s="111"/>
      <c r="G15" s="111"/>
      <c r="H15" s="111"/>
    </row>
    <row r="16" spans="1:8" ht="20.25" x14ac:dyDescent="0.3">
      <c r="A16" s="111"/>
      <c r="B16" s="111"/>
      <c r="C16" s="111"/>
      <c r="D16" s="111"/>
      <c r="E16" s="111"/>
      <c r="F16" s="111"/>
      <c r="G16" s="111"/>
      <c r="H16" s="111"/>
    </row>
    <row r="17" spans="1:8" s="15" customFormat="1" x14ac:dyDescent="0.2">
      <c r="A17" s="25"/>
      <c r="B17" s="25"/>
      <c r="C17" s="25"/>
      <c r="D17" s="25"/>
      <c r="E17" s="25"/>
      <c r="F17" s="25"/>
      <c r="G17" s="25"/>
      <c r="H17" s="25"/>
    </row>
    <row r="18" spans="1:8" ht="20.25" customHeight="1" x14ac:dyDescent="0.3">
      <c r="A18" s="111" t="s">
        <v>98</v>
      </c>
      <c r="B18" s="111"/>
      <c r="C18" s="111"/>
      <c r="D18" s="111"/>
      <c r="E18" s="111"/>
      <c r="F18" s="111"/>
      <c r="G18" s="111"/>
      <c r="H18" s="111"/>
    </row>
    <row r="21" spans="1:8" x14ac:dyDescent="0.2">
      <c r="F21" s="47" t="s">
        <v>215</v>
      </c>
      <c r="G21" s="112" t="s">
        <v>67</v>
      </c>
      <c r="H21" s="112"/>
    </row>
    <row r="22" spans="1:8" x14ac:dyDescent="0.2">
      <c r="F22" s="47"/>
      <c r="G22" s="47" t="s">
        <v>160</v>
      </c>
      <c r="H22" s="47" t="s">
        <v>216</v>
      </c>
    </row>
    <row r="23" spans="1:8" ht="8.25" customHeight="1" x14ac:dyDescent="0.2">
      <c r="F23" s="33"/>
    </row>
    <row r="24" spans="1:8" x14ac:dyDescent="0.2">
      <c r="A24" t="s">
        <v>31</v>
      </c>
      <c r="B24" t="s">
        <v>57</v>
      </c>
      <c r="F24" s="26">
        <f>SUM(F25:F26)</f>
        <v>8643577.5299999993</v>
      </c>
      <c r="G24" s="18">
        <f>SUM(G25:G26)</f>
        <v>8573377.5299999993</v>
      </c>
      <c r="H24" s="18">
        <f>SUM(H25:H26)</f>
        <v>8573377.5299999993</v>
      </c>
    </row>
    <row r="25" spans="1:8" x14ac:dyDescent="0.2">
      <c r="A25" t="s">
        <v>32</v>
      </c>
      <c r="B25" t="s">
        <v>3</v>
      </c>
      <c r="F25" s="17">
        <f>PRIHODI!C26</f>
        <v>8643577.5299999993</v>
      </c>
      <c r="G25" s="17">
        <f>PRIHODI!D26</f>
        <v>8573377.5299999993</v>
      </c>
      <c r="H25" s="17">
        <f>PRIHODI!E26</f>
        <v>8573377.5299999993</v>
      </c>
    </row>
    <row r="26" spans="1:8" x14ac:dyDescent="0.2">
      <c r="A26" t="s">
        <v>33</v>
      </c>
      <c r="B26" t="s">
        <v>58</v>
      </c>
      <c r="F26" s="17">
        <v>0</v>
      </c>
      <c r="G26" s="16">
        <v>0</v>
      </c>
      <c r="H26" s="16">
        <v>0</v>
      </c>
    </row>
    <row r="27" spans="1:8" x14ac:dyDescent="0.2">
      <c r="A27" t="s">
        <v>34</v>
      </c>
      <c r="B27" t="s">
        <v>59</v>
      </c>
      <c r="F27" s="26">
        <f>SUM(F28:F29)</f>
        <v>8643577.5300000012</v>
      </c>
      <c r="G27" s="18">
        <f>SUM(G28:G29)</f>
        <v>8573377.5300000012</v>
      </c>
      <c r="H27" s="18">
        <f>SUM(H28:H29)</f>
        <v>8573377.5300000012</v>
      </c>
    </row>
    <row r="28" spans="1:8" x14ac:dyDescent="0.2">
      <c r="A28" t="s">
        <v>35</v>
      </c>
      <c r="B28" t="s">
        <v>14</v>
      </c>
      <c r="F28" s="17">
        <f>RASHODI!D411-OPĆI!F29</f>
        <v>8607729.5300000012</v>
      </c>
      <c r="G28" s="17">
        <f>RASHODI!E411-RASHODI!E271-RASHODI!E386</f>
        <v>8536427.5300000012</v>
      </c>
      <c r="H28" s="17">
        <f>RASHODI!F411-RASHODI!F271-RASHODI!F386</f>
        <v>8536427.5300000012</v>
      </c>
    </row>
    <row r="29" spans="1:8" x14ac:dyDescent="0.2">
      <c r="A29" t="s">
        <v>36</v>
      </c>
      <c r="B29" t="s">
        <v>60</v>
      </c>
      <c r="F29" s="17">
        <f>RASHODI!D271+RASHODI!D386+RASHODI!D199+RASHODI!D206+RASHODI!D193+RASHODI!D212+RASHODI!D219</f>
        <v>35848</v>
      </c>
      <c r="G29" s="17">
        <f>RASHODI!E271+RASHODI!E386</f>
        <v>36950</v>
      </c>
      <c r="H29" s="17">
        <f>+RASHODI!F271+RASHODI!F386</f>
        <v>36950</v>
      </c>
    </row>
    <row r="30" spans="1:8" x14ac:dyDescent="0.2">
      <c r="A30" t="s">
        <v>37</v>
      </c>
      <c r="B30" t="s">
        <v>61</v>
      </c>
      <c r="F30" s="17">
        <f>F24-F27</f>
        <v>0</v>
      </c>
      <c r="G30" s="16">
        <f>G24-G27</f>
        <v>0</v>
      </c>
      <c r="H30" s="16">
        <f>H24-H27</f>
        <v>0</v>
      </c>
    </row>
    <row r="31" spans="1:8" x14ac:dyDescent="0.2">
      <c r="A31" t="s">
        <v>38</v>
      </c>
      <c r="B31" t="s">
        <v>112</v>
      </c>
      <c r="F31" s="17"/>
      <c r="G31" s="16"/>
    </row>
    <row r="32" spans="1:8" x14ac:dyDescent="0.2">
      <c r="F32" s="17"/>
      <c r="G32" s="16"/>
      <c r="H32" s="16"/>
    </row>
    <row r="33" spans="1:8" hidden="1" x14ac:dyDescent="0.2">
      <c r="A33" t="s">
        <v>38</v>
      </c>
      <c r="B33" t="s">
        <v>62</v>
      </c>
      <c r="F33" s="17"/>
      <c r="G33" s="16">
        <v>0</v>
      </c>
      <c r="H33" s="16">
        <v>0</v>
      </c>
    </row>
    <row r="34" spans="1:8" hidden="1" x14ac:dyDescent="0.2">
      <c r="F34" s="16"/>
      <c r="G34" s="16"/>
      <c r="H34" s="16"/>
    </row>
    <row r="35" spans="1:8" hidden="1" x14ac:dyDescent="0.2">
      <c r="F35" s="16"/>
      <c r="G35" s="16"/>
      <c r="H35" s="16"/>
    </row>
    <row r="36" spans="1:8" hidden="1" x14ac:dyDescent="0.2">
      <c r="A36" t="s">
        <v>39</v>
      </c>
      <c r="B36" t="s">
        <v>63</v>
      </c>
      <c r="F36" s="16"/>
      <c r="G36" s="16"/>
      <c r="H36" s="16"/>
    </row>
    <row r="37" spans="1:8" hidden="1" x14ac:dyDescent="0.2">
      <c r="A37" t="s">
        <v>40</v>
      </c>
      <c r="B37" t="s">
        <v>64</v>
      </c>
      <c r="F37" s="16"/>
      <c r="G37" s="16"/>
      <c r="H37" s="16"/>
    </row>
    <row r="38" spans="1:8" hidden="1" x14ac:dyDescent="0.2">
      <c r="A38" t="s">
        <v>41</v>
      </c>
      <c r="B38" t="s">
        <v>65</v>
      </c>
      <c r="F38" s="16"/>
      <c r="G38" s="16"/>
      <c r="H38" s="16"/>
    </row>
    <row r="39" spans="1:8" hidden="1" x14ac:dyDescent="0.2">
      <c r="F39" s="16"/>
      <c r="G39" s="16"/>
      <c r="H39" s="16"/>
    </row>
    <row r="40" spans="1:8" hidden="1" x14ac:dyDescent="0.2">
      <c r="A40" t="s">
        <v>42</v>
      </c>
      <c r="B40" t="s">
        <v>66</v>
      </c>
      <c r="F40" s="16"/>
      <c r="G40" s="16"/>
      <c r="H40" s="16"/>
    </row>
    <row r="53" spans="7:7" ht="14.25" x14ac:dyDescent="0.2">
      <c r="G53" s="48" t="s">
        <v>141</v>
      </c>
    </row>
    <row r="54" spans="7:7" ht="14.25" x14ac:dyDescent="0.2">
      <c r="G54" s="48" t="s">
        <v>140</v>
      </c>
    </row>
  </sheetData>
  <mergeCells count="5">
    <mergeCell ref="A14:H14"/>
    <mergeCell ref="A15:H15"/>
    <mergeCell ref="A18:H18"/>
    <mergeCell ref="A16:H16"/>
    <mergeCell ref="G21:H21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A18" sqref="A18:E18"/>
    </sheetView>
  </sheetViews>
  <sheetFormatPr defaultRowHeight="12.75" x14ac:dyDescent="0.2"/>
  <cols>
    <col min="1" max="1" width="8.5703125" customWidth="1"/>
    <col min="2" max="2" width="56.42578125" customWidth="1"/>
    <col min="3" max="3" width="17.85546875" style="56" customWidth="1"/>
    <col min="4" max="5" width="17.85546875" customWidth="1"/>
    <col min="7" max="7" width="12.28515625" bestFit="1" customWidth="1"/>
    <col min="8" max="8" width="13.140625" bestFit="1" customWidth="1"/>
    <col min="9" max="9" width="10.140625" bestFit="1" customWidth="1"/>
  </cols>
  <sheetData>
    <row r="1" spans="1:5" ht="17.25" customHeight="1" x14ac:dyDescent="0.2">
      <c r="B1" s="59" t="s">
        <v>190</v>
      </c>
      <c r="E1" s="55"/>
    </row>
    <row r="2" spans="1:5" ht="17.25" customHeight="1" x14ac:dyDescent="0.2">
      <c r="B2" s="59" t="s">
        <v>189</v>
      </c>
      <c r="E2" s="55"/>
    </row>
    <row r="3" spans="1:5" ht="17.25" customHeight="1" x14ac:dyDescent="0.2">
      <c r="B3" s="59" t="s">
        <v>188</v>
      </c>
      <c r="E3" s="55"/>
    </row>
    <row r="4" spans="1:5" ht="17.25" customHeight="1" x14ac:dyDescent="0.2">
      <c r="B4" s="59" t="s">
        <v>186</v>
      </c>
      <c r="E4" s="55"/>
    </row>
    <row r="5" spans="1:5" ht="17.25" customHeight="1" x14ac:dyDescent="0.2">
      <c r="B5" s="59" t="s">
        <v>187</v>
      </c>
      <c r="E5" s="55"/>
    </row>
    <row r="6" spans="1:5" ht="17.25" customHeight="1" x14ac:dyDescent="0.2">
      <c r="B6" s="59" t="s">
        <v>185</v>
      </c>
      <c r="E6" s="55"/>
    </row>
    <row r="7" spans="1:5" x14ac:dyDescent="0.2">
      <c r="D7" s="54"/>
      <c r="E7" s="55"/>
    </row>
    <row r="8" spans="1:5" x14ac:dyDescent="0.2">
      <c r="D8" s="54"/>
      <c r="E8" s="55"/>
    </row>
    <row r="10" spans="1:5" x14ac:dyDescent="0.2">
      <c r="A10" s="56" t="s">
        <v>193</v>
      </c>
    </row>
    <row r="11" spans="1:5" x14ac:dyDescent="0.2">
      <c r="A11" s="56" t="s">
        <v>220</v>
      </c>
    </row>
    <row r="12" spans="1:5" x14ac:dyDescent="0.2">
      <c r="A12" s="56" t="s">
        <v>194</v>
      </c>
    </row>
    <row r="13" spans="1:5" x14ac:dyDescent="0.2">
      <c r="A13" s="56"/>
    </row>
    <row r="14" spans="1:5" x14ac:dyDescent="0.2">
      <c r="A14" s="56"/>
    </row>
    <row r="15" spans="1:5" x14ac:dyDescent="0.2">
      <c r="A15" s="56"/>
    </row>
    <row r="16" spans="1:5" x14ac:dyDescent="0.2">
      <c r="A16" s="56"/>
    </row>
    <row r="17" spans="1:8" s="2" customFormat="1" ht="20.25" x14ac:dyDescent="0.3">
      <c r="A17" s="111" t="s">
        <v>213</v>
      </c>
      <c r="B17" s="111"/>
      <c r="C17" s="111"/>
      <c r="D17" s="111"/>
      <c r="E17" s="111"/>
    </row>
    <row r="18" spans="1:8" s="2" customFormat="1" ht="20.25" x14ac:dyDescent="0.3">
      <c r="A18" s="111" t="s">
        <v>0</v>
      </c>
      <c r="B18" s="111"/>
      <c r="C18" s="111"/>
      <c r="D18" s="111"/>
      <c r="E18" s="111"/>
    </row>
    <row r="19" spans="1:8" s="2" customFormat="1" ht="20.25" x14ac:dyDescent="0.3">
      <c r="A19" s="111"/>
      <c r="B19" s="111"/>
      <c r="C19" s="111"/>
      <c r="D19" s="111"/>
      <c r="E19" s="111"/>
      <c r="F19" s="111"/>
      <c r="G19" s="51"/>
      <c r="H19" s="51"/>
    </row>
    <row r="20" spans="1:8" s="2" customFormat="1" ht="20.25" x14ac:dyDescent="0.3">
      <c r="A20" s="53"/>
      <c r="B20" s="53"/>
      <c r="C20" s="60"/>
      <c r="D20" s="53"/>
      <c r="E20" s="53"/>
      <c r="F20" s="53"/>
      <c r="G20" s="53"/>
      <c r="H20" s="53"/>
    </row>
    <row r="21" spans="1:8" s="2" customFormat="1" ht="20.25" x14ac:dyDescent="0.3">
      <c r="A21" s="111" t="s">
        <v>184</v>
      </c>
      <c r="B21" s="111"/>
      <c r="C21" s="111"/>
      <c r="D21" s="111"/>
      <c r="E21" s="111"/>
      <c r="F21" s="57"/>
      <c r="G21" s="57"/>
      <c r="H21" s="57"/>
    </row>
    <row r="22" spans="1:8" s="2" customFormat="1" ht="20.25" x14ac:dyDescent="0.3">
      <c r="A22" s="111"/>
      <c r="B22" s="111"/>
    </row>
    <row r="23" spans="1:8" s="3" customFormat="1" ht="15" x14ac:dyDescent="0.25">
      <c r="C23" s="34" t="s">
        <v>211</v>
      </c>
      <c r="D23" s="39" t="s">
        <v>105</v>
      </c>
      <c r="E23" s="39" t="s">
        <v>105</v>
      </c>
    </row>
    <row r="24" spans="1:8" s="3" customFormat="1" ht="15" x14ac:dyDescent="0.25">
      <c r="A24" s="4" t="s">
        <v>1</v>
      </c>
      <c r="B24" s="4" t="s">
        <v>2</v>
      </c>
      <c r="C24" s="34"/>
      <c r="D24" s="34" t="s">
        <v>161</v>
      </c>
      <c r="E24" s="34" t="s">
        <v>212</v>
      </c>
    </row>
    <row r="25" spans="1:8" s="5" customFormat="1" ht="15" x14ac:dyDescent="0.25">
      <c r="C25" s="45"/>
      <c r="D25" s="30"/>
      <c r="E25" s="30"/>
    </row>
    <row r="26" spans="1:8" s="5" customFormat="1" ht="15" x14ac:dyDescent="0.25">
      <c r="A26" s="8">
        <v>6</v>
      </c>
      <c r="B26" s="3" t="s">
        <v>3</v>
      </c>
      <c r="C26" s="9">
        <f>C28+C36+C40+C52+C56</f>
        <v>8643577.5299999993</v>
      </c>
      <c r="D26" s="9">
        <f>D28+D36+D40+D52+D56</f>
        <v>8573377.5299999993</v>
      </c>
      <c r="E26" s="9">
        <f>E28+E36+E40+E52+E56</f>
        <v>8573377.5299999993</v>
      </c>
      <c r="G26" s="7"/>
    </row>
    <row r="27" spans="1:8" s="5" customFormat="1" ht="14.25" x14ac:dyDescent="0.2">
      <c r="A27" s="6"/>
      <c r="C27" s="30"/>
      <c r="D27" s="30"/>
      <c r="E27" s="30"/>
    </row>
    <row r="28" spans="1:8" s="5" customFormat="1" ht="15" x14ac:dyDescent="0.25">
      <c r="A28" s="20">
        <v>63</v>
      </c>
      <c r="B28" s="21" t="s">
        <v>107</v>
      </c>
      <c r="C28" s="22">
        <f>SUM(C29:C34)</f>
        <v>6913500</v>
      </c>
      <c r="D28" s="43">
        <f>RASHODI!E12+RASHODI!E101+RASHODI!E112+RASHODI!E119+RASHODI!E122+RASHODI!E129+RASHODI!E136+RASHODI!E144+RASHODI!E152+RASHODI!E160+RASHODI!E168+RASHODI!E187+RASHODI!E193+RASHODI!E226+RASHODI!E241+RASHODI!E366+RASHODI!E397+RASHODI!E402+RASHODI!E405</f>
        <v>6691500</v>
      </c>
      <c r="E28" s="43">
        <f>D28</f>
        <v>6691500</v>
      </c>
    </row>
    <row r="29" spans="1:8" s="52" customFormat="1" ht="14.25" x14ac:dyDescent="0.2">
      <c r="A29" s="49">
        <v>634</v>
      </c>
      <c r="B29" s="50" t="s">
        <v>171</v>
      </c>
      <c r="C29" s="14">
        <f>RASHODI!D350+RASHODI!D357</f>
        <v>2000</v>
      </c>
      <c r="D29" s="27"/>
      <c r="E29" s="27"/>
      <c r="F29" s="52" t="s">
        <v>176</v>
      </c>
    </row>
    <row r="30" spans="1:8" s="5" customFormat="1" ht="14.25" x14ac:dyDescent="0.2">
      <c r="A30" s="10" t="s">
        <v>113</v>
      </c>
      <c r="B30" s="11" t="s">
        <v>114</v>
      </c>
      <c r="C30" s="14">
        <f>RASHODI!D101+RASHODI!D112+RASHODI!D129+RASHODI!D136+RASHODI!D144+RASHODI!D160+RASHODI!D152+RASHODI!D168+RASHODI!D187+RASHODI!D212+RASHODI!D219+RASHODI!D226+RASHODI!D199+RASHODI!D219+RASHODI!D397</f>
        <v>763500</v>
      </c>
      <c r="D30" s="36"/>
      <c r="E30" s="36"/>
    </row>
    <row r="31" spans="1:8" s="5" customFormat="1" ht="14.25" x14ac:dyDescent="0.2">
      <c r="A31" s="10" t="s">
        <v>113</v>
      </c>
      <c r="B31" s="11" t="s">
        <v>191</v>
      </c>
      <c r="C31" s="14">
        <f>RASHODI!D12+RASHODI!D119+RASHODI!D122+RASHODI!D402+RASHODI!D405</f>
        <v>5837500</v>
      </c>
      <c r="D31" s="40"/>
      <c r="E31" s="40"/>
    </row>
    <row r="32" spans="1:8" s="5" customFormat="1" ht="14.25" hidden="1" x14ac:dyDescent="0.2">
      <c r="A32" s="10">
        <v>633</v>
      </c>
      <c r="B32" s="11" t="s">
        <v>119</v>
      </c>
      <c r="C32" s="14"/>
      <c r="D32" s="40"/>
      <c r="E32" s="40"/>
    </row>
    <row r="33" spans="1:11" s="5" customFormat="1" ht="14.25" x14ac:dyDescent="0.2">
      <c r="A33" s="10" t="s">
        <v>113</v>
      </c>
      <c r="B33" s="11" t="s">
        <v>199</v>
      </c>
      <c r="C33" s="14">
        <f>RASHODI!D241+RASHODI!D193+RASHODI!D248+RASHODI!D372</f>
        <v>43000</v>
      </c>
      <c r="D33" s="40"/>
      <c r="E33" s="40"/>
      <c r="K33" s="12"/>
    </row>
    <row r="34" spans="1:11" s="5" customFormat="1" ht="14.25" x14ac:dyDescent="0.2">
      <c r="A34" s="10">
        <v>638</v>
      </c>
      <c r="B34" s="11" t="s">
        <v>195</v>
      </c>
      <c r="C34" s="14">
        <f>RASHODI!D285+RASHODI!D366+RASHODI!D175</f>
        <v>267500</v>
      </c>
      <c r="D34" s="36"/>
      <c r="E34" s="36"/>
    </row>
    <row r="35" spans="1:11" s="5" customFormat="1" ht="14.25" x14ac:dyDescent="0.2">
      <c r="A35" s="6"/>
      <c r="C35" s="30"/>
      <c r="D35" s="30"/>
      <c r="E35" s="30"/>
    </row>
    <row r="36" spans="1:11" s="5" customFormat="1" ht="15" x14ac:dyDescent="0.25">
      <c r="A36" s="20">
        <v>64</v>
      </c>
      <c r="B36" s="21" t="s">
        <v>4</v>
      </c>
      <c r="C36" s="22">
        <f>SUM(C37:C38)</f>
        <v>700</v>
      </c>
      <c r="D36" s="43">
        <v>700</v>
      </c>
      <c r="E36" s="43">
        <f>D36</f>
        <v>700</v>
      </c>
    </row>
    <row r="37" spans="1:11" s="5" customFormat="1" ht="14.25" x14ac:dyDescent="0.2">
      <c r="A37" s="10">
        <v>641</v>
      </c>
      <c r="B37" s="11" t="s">
        <v>5</v>
      </c>
      <c r="C37" s="14">
        <v>700</v>
      </c>
      <c r="D37" s="36"/>
      <c r="E37" s="36"/>
    </row>
    <row r="38" spans="1:11" s="5" customFormat="1" ht="14.25" x14ac:dyDescent="0.2">
      <c r="A38" s="10">
        <v>642</v>
      </c>
      <c r="B38" s="11" t="s">
        <v>6</v>
      </c>
      <c r="C38" s="14"/>
      <c r="D38" s="36"/>
      <c r="E38" s="36"/>
    </row>
    <row r="39" spans="1:11" s="5" customFormat="1" ht="14.25" x14ac:dyDescent="0.2">
      <c r="A39" s="19"/>
      <c r="B39" s="12"/>
      <c r="C39" s="31"/>
      <c r="D39" s="31"/>
      <c r="E39" s="31"/>
    </row>
    <row r="40" spans="1:11" s="5" customFormat="1" ht="15" x14ac:dyDescent="0.25">
      <c r="A40" s="20">
        <v>65</v>
      </c>
      <c r="B40" s="21" t="s">
        <v>52</v>
      </c>
      <c r="C40" s="37">
        <f>C41</f>
        <v>775200</v>
      </c>
      <c r="D40" s="43">
        <v>786000</v>
      </c>
      <c r="E40" s="43">
        <f>D40</f>
        <v>786000</v>
      </c>
      <c r="H40" s="5">
        <f>SUM(H41:H50)</f>
        <v>786000</v>
      </c>
    </row>
    <row r="41" spans="1:11" s="5" customFormat="1" ht="14.25" x14ac:dyDescent="0.2">
      <c r="A41" s="10">
        <v>652</v>
      </c>
      <c r="B41" s="13" t="s">
        <v>44</v>
      </c>
      <c r="C41" s="14">
        <f>SUM(C42:C50)</f>
        <v>775200</v>
      </c>
      <c r="D41" s="27"/>
      <c r="E41" s="27"/>
    </row>
    <row r="42" spans="1:11" s="5" customFormat="1" ht="14.25" x14ac:dyDescent="0.2">
      <c r="A42" s="10" t="s">
        <v>106</v>
      </c>
      <c r="B42" s="13" t="s">
        <v>24</v>
      </c>
      <c r="C42" s="14">
        <f>RASHODI!D296</f>
        <v>350000</v>
      </c>
      <c r="E42" s="36"/>
      <c r="H42" s="36">
        <v>360000</v>
      </c>
    </row>
    <row r="43" spans="1:11" s="5" customFormat="1" ht="14.25" x14ac:dyDescent="0.2">
      <c r="A43" s="10" t="s">
        <v>106</v>
      </c>
      <c r="B43" s="13" t="s">
        <v>25</v>
      </c>
      <c r="C43" s="14">
        <f>RASHODI!D305</f>
        <v>220000</v>
      </c>
      <c r="E43" s="36"/>
      <c r="H43" s="36">
        <v>126000</v>
      </c>
    </row>
    <row r="44" spans="1:11" s="5" customFormat="1" ht="14.25" x14ac:dyDescent="0.2">
      <c r="A44" s="10" t="s">
        <v>106</v>
      </c>
      <c r="B44" s="13" t="s">
        <v>26</v>
      </c>
      <c r="C44" s="14">
        <v>125200</v>
      </c>
      <c r="E44" s="35"/>
      <c r="H44" s="35">
        <v>220000</v>
      </c>
    </row>
    <row r="45" spans="1:11" s="5" customFormat="1" ht="14.25" hidden="1" x14ac:dyDescent="0.2">
      <c r="A45" s="10" t="s">
        <v>106</v>
      </c>
      <c r="B45" s="13" t="s">
        <v>27</v>
      </c>
      <c r="C45" s="14"/>
      <c r="E45" s="27"/>
      <c r="H45" s="27"/>
    </row>
    <row r="46" spans="1:11" s="28" customFormat="1" ht="14.25" hidden="1" x14ac:dyDescent="0.2">
      <c r="A46" s="10" t="s">
        <v>106</v>
      </c>
      <c r="B46" s="29" t="s">
        <v>100</v>
      </c>
      <c r="C46" s="14"/>
      <c r="E46" s="36"/>
      <c r="H46" s="36"/>
    </row>
    <row r="47" spans="1:11" s="28" customFormat="1" ht="14.25" x14ac:dyDescent="0.2">
      <c r="A47" s="10" t="s">
        <v>106</v>
      </c>
      <c r="B47" s="13" t="s">
        <v>157</v>
      </c>
      <c r="C47" s="14"/>
      <c r="E47" s="36"/>
      <c r="H47" s="36">
        <v>80000</v>
      </c>
    </row>
    <row r="48" spans="1:11" s="5" customFormat="1" ht="14.25" x14ac:dyDescent="0.2">
      <c r="A48" s="10" t="s">
        <v>106</v>
      </c>
      <c r="B48" s="13" t="s">
        <v>28</v>
      </c>
      <c r="C48" s="14"/>
      <c r="E48" s="36"/>
      <c r="H48" s="36"/>
    </row>
    <row r="49" spans="1:9" s="5" customFormat="1" ht="14.25" x14ac:dyDescent="0.2">
      <c r="A49" s="10" t="s">
        <v>106</v>
      </c>
      <c r="B49" s="13" t="s">
        <v>29</v>
      </c>
      <c r="C49" s="14">
        <f>RASHODI!D317</f>
        <v>80000</v>
      </c>
      <c r="E49" s="36"/>
    </row>
    <row r="50" spans="1:9" s="5" customFormat="1" ht="14.25" x14ac:dyDescent="0.2">
      <c r="A50" s="10" t="s">
        <v>106</v>
      </c>
      <c r="B50" s="13" t="s">
        <v>123</v>
      </c>
      <c r="C50" s="14"/>
      <c r="D50" s="36"/>
      <c r="E50" s="36"/>
      <c r="I50" s="7"/>
    </row>
    <row r="51" spans="1:9" s="5" customFormat="1" ht="14.25" x14ac:dyDescent="0.2">
      <c r="A51" s="6"/>
      <c r="B51" s="12"/>
      <c r="C51" s="46"/>
      <c r="D51" s="27"/>
      <c r="E51" s="27"/>
      <c r="H51" s="7"/>
    </row>
    <row r="52" spans="1:9" s="5" customFormat="1" ht="15" x14ac:dyDescent="0.25">
      <c r="A52" s="20">
        <v>66</v>
      </c>
      <c r="B52" s="21" t="s">
        <v>125</v>
      </c>
      <c r="C52" s="38">
        <f>SUM(C53:C54)</f>
        <v>140650</v>
      </c>
      <c r="D52" s="43">
        <v>140650</v>
      </c>
      <c r="E52" s="43">
        <f>D52</f>
        <v>140650</v>
      </c>
    </row>
    <row r="53" spans="1:9" s="5" customFormat="1" ht="14.25" x14ac:dyDescent="0.2">
      <c r="A53" s="10">
        <v>661</v>
      </c>
      <c r="B53" s="11" t="s">
        <v>124</v>
      </c>
      <c r="C53" s="14">
        <v>140650</v>
      </c>
      <c r="D53" s="36"/>
      <c r="E53" s="36"/>
    </row>
    <row r="54" spans="1:9" s="5" customFormat="1" ht="14.25" x14ac:dyDescent="0.2">
      <c r="A54" s="10">
        <v>663</v>
      </c>
      <c r="B54" s="11" t="s">
        <v>126</v>
      </c>
      <c r="C54" s="14">
        <f>RASHODI!D206</f>
        <v>0</v>
      </c>
      <c r="D54" s="36"/>
      <c r="E54" s="36"/>
    </row>
    <row r="55" spans="1:9" s="5" customFormat="1" ht="14.25" x14ac:dyDescent="0.2">
      <c r="A55" s="6"/>
      <c r="C55" s="32"/>
      <c r="D55" s="31"/>
      <c r="E55" s="31"/>
    </row>
    <row r="56" spans="1:9" s="5" customFormat="1" ht="15" x14ac:dyDescent="0.25">
      <c r="A56" s="20">
        <v>67</v>
      </c>
      <c r="B56" s="21" t="s">
        <v>7</v>
      </c>
      <c r="C56" s="22">
        <f>SUM(C58:C60)</f>
        <v>813527.53</v>
      </c>
      <c r="D56" s="43">
        <f>RASHODI!E24+RASHODI!E36+RASHODI!E53+RASHODI!E75+RASHODI!E234+RASHODI!E285</f>
        <v>954527.53</v>
      </c>
      <c r="E56" s="43">
        <f>D56</f>
        <v>954527.53</v>
      </c>
    </row>
    <row r="57" spans="1:9" s="5" customFormat="1" ht="14.25" x14ac:dyDescent="0.2">
      <c r="A57" s="10">
        <v>671</v>
      </c>
      <c r="B57" s="11" t="s">
        <v>56</v>
      </c>
      <c r="C57" s="14">
        <f>SUM(C58:C60)</f>
        <v>813527.53</v>
      </c>
      <c r="D57" s="27"/>
      <c r="E57" s="27"/>
    </row>
    <row r="58" spans="1:9" s="5" customFormat="1" ht="14.25" x14ac:dyDescent="0.2">
      <c r="A58" s="10" t="s">
        <v>55</v>
      </c>
      <c r="B58" s="11" t="s">
        <v>50</v>
      </c>
      <c r="C58" s="14">
        <f>RASHODI!D24+RASHODI!D36+RASHODI!D53+RASHODI!D76+RASHODI!D83+RASHODI!D94+RASHODI!D278</f>
        <v>803527.53</v>
      </c>
      <c r="D58" s="41"/>
      <c r="E58" s="41"/>
      <c r="G58" s="7"/>
      <c r="H58" s="7"/>
    </row>
    <row r="59" spans="1:9" s="5" customFormat="1" ht="14.25" x14ac:dyDescent="0.2">
      <c r="A59" s="10" t="s">
        <v>55</v>
      </c>
      <c r="B59" s="11" t="s">
        <v>102</v>
      </c>
      <c r="C59" s="44">
        <f>RASHODI!D68+RASHODI!D61+RASHODI!D181+RASHODI!D379+RASHODI!D392</f>
        <v>0</v>
      </c>
      <c r="D59" s="42"/>
      <c r="E59" s="42"/>
    </row>
    <row r="60" spans="1:9" s="5" customFormat="1" ht="14.25" x14ac:dyDescent="0.2">
      <c r="A60" s="10" t="s">
        <v>55</v>
      </c>
      <c r="B60" s="11" t="s">
        <v>51</v>
      </c>
      <c r="C60" s="14">
        <f>RASHODI!D234</f>
        <v>10000</v>
      </c>
      <c r="D60" s="35"/>
      <c r="E60" s="35"/>
    </row>
    <row r="61" spans="1:9" s="5" customFormat="1" ht="14.25" x14ac:dyDescent="0.2">
      <c r="A61" s="6"/>
      <c r="C61" s="30"/>
      <c r="D61" s="30"/>
      <c r="E61" s="30"/>
    </row>
    <row r="62" spans="1:9" s="5" customFormat="1" ht="14.25" x14ac:dyDescent="0.2">
      <c r="A62" s="6">
        <v>7</v>
      </c>
      <c r="B62" s="5" t="s">
        <v>8</v>
      </c>
      <c r="C62" s="30"/>
      <c r="D62" s="30"/>
      <c r="E62" s="30"/>
    </row>
    <row r="63" spans="1:9" s="5" customFormat="1" ht="14.25" x14ac:dyDescent="0.2">
      <c r="A63" s="6">
        <v>72</v>
      </c>
      <c r="B63" s="5" t="s">
        <v>9</v>
      </c>
      <c r="C63" s="30"/>
      <c r="D63" s="30"/>
      <c r="E63" s="30"/>
    </row>
    <row r="64" spans="1:9" s="5" customFormat="1" ht="14.25" x14ac:dyDescent="0.2">
      <c r="A64" s="6"/>
      <c r="C64" s="30"/>
      <c r="D64" s="30"/>
      <c r="E64" s="30"/>
    </row>
    <row r="65" spans="1:5" s="5" customFormat="1" ht="14.25" x14ac:dyDescent="0.2">
      <c r="A65" s="6">
        <v>6</v>
      </c>
      <c r="B65" s="5" t="s">
        <v>3</v>
      </c>
      <c r="C65" s="7">
        <f>C26</f>
        <v>8643577.5299999993</v>
      </c>
      <c r="D65" s="7">
        <f>D26</f>
        <v>8573377.5299999993</v>
      </c>
      <c r="E65" s="7">
        <f>E26</f>
        <v>8573377.5299999993</v>
      </c>
    </row>
    <row r="66" spans="1:5" s="5" customFormat="1" ht="14.25" x14ac:dyDescent="0.2">
      <c r="A66" s="6">
        <v>7</v>
      </c>
      <c r="B66" s="5" t="s">
        <v>53</v>
      </c>
      <c r="C66" s="30"/>
      <c r="D66" s="30"/>
      <c r="E66" s="30"/>
    </row>
    <row r="67" spans="1:5" s="5" customFormat="1" ht="15" thickBot="1" x14ac:dyDescent="0.25">
      <c r="A67" s="6"/>
      <c r="C67" s="30"/>
      <c r="D67" s="30"/>
      <c r="E67" s="30"/>
    </row>
    <row r="68" spans="1:5" s="3" customFormat="1" ht="15.75" thickBot="1" x14ac:dyDescent="0.3">
      <c r="A68" s="8"/>
      <c r="B68" s="23" t="s">
        <v>10</v>
      </c>
      <c r="C68" s="24">
        <f>SUM(C65:C67)</f>
        <v>8643577.5299999993</v>
      </c>
      <c r="D68" s="24">
        <f t="shared" ref="D68:E68" si="0">SUM(D65:D67)</f>
        <v>8573377.5299999993</v>
      </c>
      <c r="E68" s="24">
        <f t="shared" si="0"/>
        <v>8573377.5299999993</v>
      </c>
    </row>
    <row r="69" spans="1:5" x14ac:dyDescent="0.2">
      <c r="A69" s="1"/>
    </row>
    <row r="70" spans="1:5" x14ac:dyDescent="0.2">
      <c r="A70" s="1"/>
    </row>
    <row r="71" spans="1:5" x14ac:dyDescent="0.2">
      <c r="A71" s="1"/>
    </row>
  </sheetData>
  <mergeCells count="5">
    <mergeCell ref="A22:B22"/>
    <mergeCell ref="A17:E17"/>
    <mergeCell ref="A18:E18"/>
    <mergeCell ref="A19:F19"/>
    <mergeCell ref="A21:E21"/>
  </mergeCells>
  <phoneticPr fontId="6" type="noConversion"/>
  <pageMargins left="0.74803149606299213" right="0.74803149606299213" top="0.31496062992125984" bottom="0.23622047244094491" header="0.19685039370078741" footer="0.15748031496062992"/>
  <pageSetup paperSize="9" scale="74" fitToHeight="2" orientation="portrait" r:id="rId1"/>
  <headerFooter alignWithMargins="0">
    <oddFooter>&amp;CStranica &amp;P+1 od 13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0"/>
  <sheetViews>
    <sheetView zoomScaleNormal="100" workbookViewId="0">
      <selection activeCell="C7" sqref="C7"/>
    </sheetView>
  </sheetViews>
  <sheetFormatPr defaultColWidth="9.140625" defaultRowHeight="14.25" x14ac:dyDescent="0.2"/>
  <cols>
    <col min="1" max="1" width="10.7109375" style="68" customWidth="1"/>
    <col min="2" max="2" width="9.28515625" style="68" bestFit="1" customWidth="1"/>
    <col min="3" max="3" width="53.140625" style="68" customWidth="1"/>
    <col min="4" max="4" width="17.85546875" style="68" customWidth="1"/>
    <col min="5" max="6" width="17.5703125" style="68" customWidth="1"/>
    <col min="7" max="7" width="9.140625" style="68"/>
    <col min="8" max="8" width="11.5703125" style="68" bestFit="1" customWidth="1"/>
    <col min="9" max="9" width="11.28515625" style="68" bestFit="1" customWidth="1"/>
    <col min="10" max="10" width="9.140625" style="68"/>
    <col min="11" max="11" width="11.28515625" style="68" bestFit="1" customWidth="1"/>
    <col min="12" max="12" width="10.85546875" style="68" bestFit="1" customWidth="1"/>
    <col min="13" max="16384" width="9.140625" style="68"/>
  </cols>
  <sheetData>
    <row r="1" spans="1:6" s="70" customFormat="1" ht="20.25" x14ac:dyDescent="0.3">
      <c r="A1" s="113" t="s">
        <v>213</v>
      </c>
      <c r="B1" s="113"/>
      <c r="C1" s="113"/>
      <c r="D1" s="113"/>
      <c r="E1" s="113"/>
      <c r="F1" s="113"/>
    </row>
    <row r="2" spans="1:6" s="70" customFormat="1" ht="20.25" x14ac:dyDescent="0.3">
      <c r="A2" s="113" t="s">
        <v>49</v>
      </c>
      <c r="B2" s="113"/>
      <c r="C2" s="113"/>
      <c r="D2" s="113"/>
      <c r="E2" s="113"/>
      <c r="F2" s="113"/>
    </row>
    <row r="3" spans="1:6" s="70" customFormat="1" ht="20.25" x14ac:dyDescent="0.3">
      <c r="A3" s="113"/>
      <c r="B3" s="113"/>
      <c r="C3" s="113"/>
      <c r="D3" s="113"/>
      <c r="E3" s="113"/>
      <c r="F3" s="113"/>
    </row>
    <row r="4" spans="1:6" s="70" customFormat="1" ht="20.25" x14ac:dyDescent="0.3">
      <c r="A4" s="65"/>
      <c r="B4" s="65"/>
      <c r="C4" s="65"/>
      <c r="D4" s="65"/>
      <c r="E4" s="65"/>
      <c r="F4" s="65"/>
    </row>
    <row r="5" spans="1:6" s="70" customFormat="1" ht="20.25" x14ac:dyDescent="0.3">
      <c r="A5" s="65"/>
      <c r="B5" s="65"/>
      <c r="C5" s="65"/>
      <c r="D5" s="65"/>
      <c r="E5" s="65"/>
      <c r="F5" s="65"/>
    </row>
    <row r="6" spans="1:6" s="70" customFormat="1" ht="15" x14ac:dyDescent="0.25">
      <c r="D6" s="67" t="s">
        <v>211</v>
      </c>
      <c r="E6" s="66" t="s">
        <v>105</v>
      </c>
      <c r="F6" s="66" t="s">
        <v>105</v>
      </c>
    </row>
    <row r="7" spans="1:6" s="70" customFormat="1" ht="15" x14ac:dyDescent="0.25">
      <c r="A7" s="74" t="s">
        <v>68</v>
      </c>
      <c r="B7" s="74" t="s">
        <v>1</v>
      </c>
      <c r="C7" s="74" t="s">
        <v>11</v>
      </c>
      <c r="D7" s="67"/>
      <c r="E7" s="67" t="s">
        <v>161</v>
      </c>
      <c r="F7" s="67" t="s">
        <v>212</v>
      </c>
    </row>
    <row r="8" spans="1:6" ht="8.25" customHeight="1" x14ac:dyDescent="0.2">
      <c r="D8" s="69"/>
    </row>
    <row r="9" spans="1:6" x14ac:dyDescent="0.2">
      <c r="A9" s="75"/>
      <c r="C9" s="68" t="s">
        <v>12</v>
      </c>
      <c r="D9" s="69"/>
    </row>
    <row r="10" spans="1:6" x14ac:dyDescent="0.2">
      <c r="A10" s="68">
        <v>58300</v>
      </c>
      <c r="C10" s="68" t="s">
        <v>192</v>
      </c>
      <c r="D10" s="69"/>
    </row>
    <row r="11" spans="1:6" x14ac:dyDescent="0.2">
      <c r="C11" s="68" t="s">
        <v>13</v>
      </c>
      <c r="D11" s="69"/>
    </row>
    <row r="12" spans="1:6" ht="15" x14ac:dyDescent="0.25">
      <c r="B12" s="76">
        <v>3</v>
      </c>
      <c r="C12" s="77" t="s">
        <v>14</v>
      </c>
      <c r="D12" s="78">
        <f>D13+D17</f>
        <v>5702500</v>
      </c>
      <c r="E12" s="64">
        <f>E13+E17</f>
        <v>5750000</v>
      </c>
      <c r="F12" s="64">
        <f>E12</f>
        <v>5750000</v>
      </c>
    </row>
    <row r="13" spans="1:6" ht="15" x14ac:dyDescent="0.25">
      <c r="B13" s="79">
        <v>31</v>
      </c>
      <c r="C13" s="80" t="s">
        <v>15</v>
      </c>
      <c r="D13" s="63">
        <f>SUM(D14:D16)</f>
        <v>5477500</v>
      </c>
      <c r="E13" s="64">
        <v>5500000</v>
      </c>
      <c r="F13" s="64">
        <f>E13</f>
        <v>5500000</v>
      </c>
    </row>
    <row r="14" spans="1:6" x14ac:dyDescent="0.2">
      <c r="B14" s="81">
        <v>311</v>
      </c>
      <c r="C14" s="82" t="s">
        <v>16</v>
      </c>
      <c r="D14" s="62">
        <v>4500000</v>
      </c>
    </row>
    <row r="15" spans="1:6" x14ac:dyDescent="0.2">
      <c r="B15" s="81">
        <v>312</v>
      </c>
      <c r="C15" s="82" t="s">
        <v>30</v>
      </c>
      <c r="D15" s="62">
        <v>235000</v>
      </c>
    </row>
    <row r="16" spans="1:6" x14ac:dyDescent="0.2">
      <c r="B16" s="81">
        <v>313</v>
      </c>
      <c r="C16" s="82" t="s">
        <v>17</v>
      </c>
      <c r="D16" s="62">
        <v>742500</v>
      </c>
    </row>
    <row r="17" spans="1:8" ht="15" x14ac:dyDescent="0.25">
      <c r="B17" s="79">
        <v>32</v>
      </c>
      <c r="C17" s="80" t="s">
        <v>18</v>
      </c>
      <c r="D17" s="63">
        <f>SUM(D18:D19)</f>
        <v>225000</v>
      </c>
      <c r="E17" s="64">
        <v>250000</v>
      </c>
      <c r="F17" s="64">
        <f>E17</f>
        <v>250000</v>
      </c>
    </row>
    <row r="18" spans="1:8" x14ac:dyDescent="0.2">
      <c r="B18" s="81">
        <v>321</v>
      </c>
      <c r="C18" s="82" t="s">
        <v>19</v>
      </c>
      <c r="D18" s="62">
        <v>200000</v>
      </c>
    </row>
    <row r="19" spans="1:8" x14ac:dyDescent="0.2">
      <c r="B19" s="81">
        <v>329</v>
      </c>
      <c r="C19" s="82" t="s">
        <v>74</v>
      </c>
      <c r="D19" s="62">
        <v>25000</v>
      </c>
      <c r="H19" s="68" t="s">
        <v>168</v>
      </c>
    </row>
    <row r="20" spans="1:8" x14ac:dyDescent="0.2">
      <c r="B20" s="83"/>
      <c r="D20" s="69"/>
    </row>
    <row r="21" spans="1:8" x14ac:dyDescent="0.2">
      <c r="A21" s="75">
        <v>2101</v>
      </c>
      <c r="C21" s="68" t="s">
        <v>71</v>
      </c>
      <c r="D21" s="69"/>
    </row>
    <row r="22" spans="1:8" x14ac:dyDescent="0.2">
      <c r="C22" s="68" t="s">
        <v>70</v>
      </c>
      <c r="D22" s="69"/>
    </row>
    <row r="23" spans="1:8" x14ac:dyDescent="0.2">
      <c r="A23" s="68" t="s">
        <v>72</v>
      </c>
      <c r="C23" s="68" t="s">
        <v>73</v>
      </c>
      <c r="D23" s="69"/>
    </row>
    <row r="24" spans="1:8" ht="15" x14ac:dyDescent="0.25">
      <c r="B24" s="76">
        <v>3</v>
      </c>
      <c r="C24" s="77" t="s">
        <v>14</v>
      </c>
      <c r="D24" s="78">
        <f>D25+D30</f>
        <v>239136</v>
      </c>
      <c r="E24" s="64">
        <f>E25+E30</f>
        <v>239136</v>
      </c>
      <c r="F24" s="64">
        <f>E24</f>
        <v>239136</v>
      </c>
      <c r="H24" s="68" t="s">
        <v>166</v>
      </c>
    </row>
    <row r="25" spans="1:8" ht="15" x14ac:dyDescent="0.25">
      <c r="B25" s="79">
        <v>32</v>
      </c>
      <c r="C25" s="80" t="s">
        <v>18</v>
      </c>
      <c r="D25" s="63">
        <f>SUM(D26:D29)</f>
        <v>234136</v>
      </c>
      <c r="E25" s="64">
        <v>234136</v>
      </c>
      <c r="F25" s="64">
        <f>E25</f>
        <v>234136</v>
      </c>
    </row>
    <row r="26" spans="1:8" x14ac:dyDescent="0.2">
      <c r="B26" s="81">
        <v>321</v>
      </c>
      <c r="C26" s="82" t="s">
        <v>19</v>
      </c>
      <c r="D26" s="62">
        <v>34000</v>
      </c>
    </row>
    <row r="27" spans="1:8" x14ac:dyDescent="0.2">
      <c r="B27" s="81">
        <v>322</v>
      </c>
      <c r="C27" s="82" t="s">
        <v>20</v>
      </c>
      <c r="D27" s="62">
        <v>86336</v>
      </c>
    </row>
    <row r="28" spans="1:8" x14ac:dyDescent="0.2">
      <c r="B28" s="81">
        <v>323</v>
      </c>
      <c r="C28" s="82" t="s">
        <v>21</v>
      </c>
      <c r="D28" s="62">
        <v>102500</v>
      </c>
    </row>
    <row r="29" spans="1:8" x14ac:dyDescent="0.2">
      <c r="B29" s="81">
        <v>329</v>
      </c>
      <c r="C29" s="82" t="s">
        <v>74</v>
      </c>
      <c r="D29" s="62">
        <v>11300</v>
      </c>
    </row>
    <row r="30" spans="1:8" ht="15" x14ac:dyDescent="0.25">
      <c r="B30" s="79">
        <v>34</v>
      </c>
      <c r="C30" s="80" t="s">
        <v>75</v>
      </c>
      <c r="D30" s="63">
        <f>D31</f>
        <v>5000</v>
      </c>
      <c r="E30" s="64">
        <v>5000</v>
      </c>
      <c r="F30" s="64">
        <f>E30</f>
        <v>5000</v>
      </c>
    </row>
    <row r="31" spans="1:8" x14ac:dyDescent="0.2">
      <c r="B31" s="81">
        <v>343</v>
      </c>
      <c r="C31" s="82" t="s">
        <v>76</v>
      </c>
      <c r="D31" s="62">
        <v>5000</v>
      </c>
    </row>
    <row r="32" spans="1:8" x14ac:dyDescent="0.2">
      <c r="A32" s="75"/>
      <c r="D32" s="69"/>
    </row>
    <row r="33" spans="1:6" x14ac:dyDescent="0.2">
      <c r="A33" s="68">
        <v>2101</v>
      </c>
      <c r="C33" s="68" t="s">
        <v>71</v>
      </c>
      <c r="D33" s="69"/>
    </row>
    <row r="34" spans="1:6" x14ac:dyDescent="0.2">
      <c r="C34" s="68" t="s">
        <v>70</v>
      </c>
      <c r="D34" s="69"/>
    </row>
    <row r="35" spans="1:6" ht="15" x14ac:dyDescent="0.25">
      <c r="A35" s="68" t="s">
        <v>69</v>
      </c>
      <c r="B35" s="84"/>
      <c r="C35" s="85" t="s">
        <v>77</v>
      </c>
      <c r="D35" s="86"/>
    </row>
    <row r="36" spans="1:6" ht="15" x14ac:dyDescent="0.25">
      <c r="B36" s="76">
        <v>3</v>
      </c>
      <c r="C36" s="77" t="s">
        <v>14</v>
      </c>
      <c r="D36" s="78">
        <f>D37+D39</f>
        <v>376890</v>
      </c>
      <c r="E36" s="64">
        <f>SUM(E37:E39)</f>
        <v>376890</v>
      </c>
      <c r="F36" s="64">
        <f>E36</f>
        <v>376890</v>
      </c>
    </row>
    <row r="37" spans="1:6" ht="15" x14ac:dyDescent="0.25">
      <c r="B37" s="79">
        <v>32</v>
      </c>
      <c r="C37" s="80" t="s">
        <v>18</v>
      </c>
      <c r="D37" s="63">
        <f>SUM(D38:D38)</f>
        <v>8500</v>
      </c>
      <c r="E37" s="64">
        <v>8500</v>
      </c>
      <c r="F37" s="64">
        <f>E37</f>
        <v>8500</v>
      </c>
    </row>
    <row r="38" spans="1:6" x14ac:dyDescent="0.2">
      <c r="B38" s="81">
        <v>323</v>
      </c>
      <c r="C38" s="82" t="s">
        <v>21</v>
      </c>
      <c r="D38" s="62">
        <v>8500</v>
      </c>
    </row>
    <row r="39" spans="1:6" ht="15" x14ac:dyDescent="0.25">
      <c r="B39" s="79">
        <v>37</v>
      </c>
      <c r="C39" s="80" t="s">
        <v>78</v>
      </c>
      <c r="D39" s="63">
        <f>D40</f>
        <v>368390</v>
      </c>
      <c r="E39" s="64">
        <v>368390</v>
      </c>
      <c r="F39" s="64">
        <f>E39</f>
        <v>368390</v>
      </c>
    </row>
    <row r="40" spans="1:6" x14ac:dyDescent="0.2">
      <c r="B40" s="81">
        <v>372</v>
      </c>
      <c r="C40" s="82" t="s">
        <v>79</v>
      </c>
      <c r="D40" s="62">
        <v>368390</v>
      </c>
    </row>
    <row r="41" spans="1:6" x14ac:dyDescent="0.2">
      <c r="B41" s="87"/>
      <c r="C41" s="88"/>
      <c r="D41" s="89"/>
    </row>
    <row r="42" spans="1:6" hidden="1" x14ac:dyDescent="0.2">
      <c r="A42" s="75">
        <v>2101</v>
      </c>
      <c r="B42" s="83"/>
      <c r="C42" s="68" t="s">
        <v>71</v>
      </c>
      <c r="D42" s="69"/>
    </row>
    <row r="43" spans="1:6" hidden="1" x14ac:dyDescent="0.2">
      <c r="A43" s="68">
        <v>55291</v>
      </c>
      <c r="B43" s="83"/>
      <c r="C43" s="68" t="s">
        <v>108</v>
      </c>
      <c r="D43" s="69"/>
    </row>
    <row r="44" spans="1:6" hidden="1" x14ac:dyDescent="0.2">
      <c r="A44" s="68" t="s">
        <v>121</v>
      </c>
      <c r="B44" s="83"/>
      <c r="C44" s="68" t="s">
        <v>122</v>
      </c>
      <c r="D44" s="69"/>
    </row>
    <row r="45" spans="1:6" ht="15" hidden="1" x14ac:dyDescent="0.25">
      <c r="B45" s="76">
        <v>3</v>
      </c>
      <c r="C45" s="77" t="s">
        <v>14</v>
      </c>
      <c r="D45" s="78">
        <f>D46</f>
        <v>0</v>
      </c>
    </row>
    <row r="46" spans="1:6" ht="15" hidden="1" x14ac:dyDescent="0.25">
      <c r="B46" s="79">
        <v>32</v>
      </c>
      <c r="C46" s="80" t="s">
        <v>18</v>
      </c>
      <c r="D46" s="63">
        <f>SUM(D47:D48)</f>
        <v>0</v>
      </c>
    </row>
    <row r="47" spans="1:6" hidden="1" x14ac:dyDescent="0.2">
      <c r="B47" s="81">
        <v>323</v>
      </c>
      <c r="C47" s="82" t="s">
        <v>21</v>
      </c>
      <c r="D47" s="62"/>
    </row>
    <row r="48" spans="1:6" hidden="1" x14ac:dyDescent="0.2">
      <c r="B48" s="81">
        <v>329</v>
      </c>
      <c r="C48" s="82" t="s">
        <v>74</v>
      </c>
      <c r="D48" s="62"/>
    </row>
    <row r="49" spans="1:6" hidden="1" x14ac:dyDescent="0.2">
      <c r="B49" s="87"/>
      <c r="C49" s="88"/>
      <c r="D49" s="89"/>
    </row>
    <row r="50" spans="1:6" x14ac:dyDescent="0.2">
      <c r="A50" s="75">
        <v>2102</v>
      </c>
      <c r="C50" s="68" t="s">
        <v>81</v>
      </c>
      <c r="D50" s="69"/>
      <c r="E50" s="69"/>
    </row>
    <row r="51" spans="1:6" x14ac:dyDescent="0.2">
      <c r="C51" s="68" t="s">
        <v>70</v>
      </c>
      <c r="D51" s="69"/>
    </row>
    <row r="52" spans="1:6" x14ac:dyDescent="0.2">
      <c r="A52" s="68" t="s">
        <v>80</v>
      </c>
      <c r="C52" s="68" t="s">
        <v>82</v>
      </c>
      <c r="D52" s="69"/>
    </row>
    <row r="53" spans="1:6" ht="15" x14ac:dyDescent="0.25">
      <c r="B53" s="76">
        <v>3</v>
      </c>
      <c r="C53" s="77" t="s">
        <v>14</v>
      </c>
      <c r="D53" s="78">
        <f>D54</f>
        <v>184001.53</v>
      </c>
      <c r="E53" s="64">
        <f>E54</f>
        <v>184001.53</v>
      </c>
      <c r="F53" s="64">
        <f>E53</f>
        <v>184001.53</v>
      </c>
    </row>
    <row r="54" spans="1:6" ht="15" x14ac:dyDescent="0.25">
      <c r="B54" s="79">
        <v>32</v>
      </c>
      <c r="C54" s="80" t="s">
        <v>18</v>
      </c>
      <c r="D54" s="63">
        <f>SUM(D55:D56)</f>
        <v>184001.53</v>
      </c>
      <c r="E54" s="64">
        <v>184001.53</v>
      </c>
      <c r="F54" s="64">
        <f>E54</f>
        <v>184001.53</v>
      </c>
    </row>
    <row r="55" spans="1:6" x14ac:dyDescent="0.2">
      <c r="B55" s="81">
        <v>322</v>
      </c>
      <c r="C55" s="82" t="s">
        <v>20</v>
      </c>
      <c r="D55" s="62">
        <v>173000</v>
      </c>
    </row>
    <row r="56" spans="1:6" x14ac:dyDescent="0.2">
      <c r="B56" s="81">
        <v>329</v>
      </c>
      <c r="C56" s="82" t="s">
        <v>83</v>
      </c>
      <c r="D56" s="62">
        <v>11001.53</v>
      </c>
    </row>
    <row r="57" spans="1:6" x14ac:dyDescent="0.2">
      <c r="B57" s="90"/>
      <c r="C57" s="91"/>
      <c r="D57" s="92"/>
    </row>
    <row r="58" spans="1:6" hidden="1" x14ac:dyDescent="0.2">
      <c r="A58" s="75">
        <v>2401</v>
      </c>
      <c r="C58" s="68" t="s">
        <v>151</v>
      </c>
      <c r="D58" s="69"/>
    </row>
    <row r="59" spans="1:6" hidden="1" x14ac:dyDescent="0.2">
      <c r="C59" s="68" t="s">
        <v>70</v>
      </c>
      <c r="D59" s="69"/>
    </row>
    <row r="60" spans="1:6" hidden="1" x14ac:dyDescent="0.2">
      <c r="A60" s="68" t="s">
        <v>152</v>
      </c>
      <c r="C60" s="68" t="s">
        <v>153</v>
      </c>
      <c r="D60" s="69"/>
    </row>
    <row r="61" spans="1:6" ht="15" hidden="1" x14ac:dyDescent="0.25">
      <c r="B61" s="76">
        <v>3</v>
      </c>
      <c r="C61" s="77" t="s">
        <v>14</v>
      </c>
      <c r="D61" s="78">
        <f>D62</f>
        <v>0</v>
      </c>
    </row>
    <row r="62" spans="1:6" ht="15" hidden="1" x14ac:dyDescent="0.25">
      <c r="B62" s="79">
        <v>32</v>
      </c>
      <c r="C62" s="80" t="s">
        <v>18</v>
      </c>
      <c r="D62" s="63">
        <f>SUM(D63:D64)</f>
        <v>0</v>
      </c>
    </row>
    <row r="63" spans="1:6" hidden="1" x14ac:dyDescent="0.2">
      <c r="B63" s="81">
        <v>323</v>
      </c>
      <c r="C63" s="82" t="s">
        <v>21</v>
      </c>
      <c r="D63" s="62"/>
    </row>
    <row r="64" spans="1:6" hidden="1" x14ac:dyDescent="0.2">
      <c r="B64" s="87"/>
      <c r="C64" s="88"/>
      <c r="D64" s="89"/>
    </row>
    <row r="65" spans="1:6" hidden="1" x14ac:dyDescent="0.2">
      <c r="A65" s="75">
        <v>2401</v>
      </c>
      <c r="C65" s="68" t="s">
        <v>151</v>
      </c>
      <c r="D65" s="69"/>
    </row>
    <row r="66" spans="1:6" hidden="1" x14ac:dyDescent="0.2">
      <c r="C66" s="68" t="s">
        <v>70</v>
      </c>
      <c r="D66" s="69"/>
    </row>
    <row r="67" spans="1:6" hidden="1" x14ac:dyDescent="0.2">
      <c r="A67" s="68" t="s">
        <v>148</v>
      </c>
      <c r="C67" s="68" t="s">
        <v>149</v>
      </c>
      <c r="D67" s="69"/>
    </row>
    <row r="68" spans="1:6" ht="15" hidden="1" x14ac:dyDescent="0.25">
      <c r="B68" s="76">
        <v>3</v>
      </c>
      <c r="C68" s="77" t="s">
        <v>14</v>
      </c>
      <c r="D68" s="78">
        <f>D69</f>
        <v>0</v>
      </c>
    </row>
    <row r="69" spans="1:6" ht="15" hidden="1" x14ac:dyDescent="0.25">
      <c r="B69" s="79">
        <v>32</v>
      </c>
      <c r="C69" s="80" t="s">
        <v>18</v>
      </c>
      <c r="D69" s="63">
        <f>SUM(D70:D71)</f>
        <v>0</v>
      </c>
    </row>
    <row r="70" spans="1:6" hidden="1" x14ac:dyDescent="0.2">
      <c r="B70" s="81">
        <v>323</v>
      </c>
      <c r="C70" s="82" t="s">
        <v>21</v>
      </c>
      <c r="D70" s="62"/>
    </row>
    <row r="71" spans="1:6" hidden="1" x14ac:dyDescent="0.2">
      <c r="B71" s="87"/>
      <c r="C71" s="88"/>
      <c r="D71" s="89"/>
    </row>
    <row r="72" spans="1:6" x14ac:dyDescent="0.2">
      <c r="A72" s="68">
        <v>2301</v>
      </c>
      <c r="B72" s="87"/>
      <c r="C72" s="88" t="s">
        <v>86</v>
      </c>
      <c r="D72" s="89"/>
    </row>
    <row r="73" spans="1:6" x14ac:dyDescent="0.2">
      <c r="B73" s="87"/>
      <c r="C73" s="88" t="s">
        <v>70</v>
      </c>
      <c r="D73" s="89"/>
    </row>
    <row r="74" spans="1:6" ht="15" x14ac:dyDescent="0.25">
      <c r="A74" s="68" t="s">
        <v>131</v>
      </c>
      <c r="B74" s="93"/>
      <c r="C74" s="88" t="s">
        <v>117</v>
      </c>
      <c r="D74" s="94"/>
    </row>
    <row r="75" spans="1:6" ht="15" x14ac:dyDescent="0.25">
      <c r="B75" s="95">
        <v>3.4</v>
      </c>
      <c r="C75" s="96" t="s">
        <v>163</v>
      </c>
      <c r="D75" s="97">
        <f>D76+D88</f>
        <v>7000</v>
      </c>
      <c r="E75" s="64">
        <f>E76+E88</f>
        <v>7000</v>
      </c>
      <c r="F75" s="64">
        <f>F76+F88</f>
        <v>7000</v>
      </c>
    </row>
    <row r="76" spans="1:6" ht="15" x14ac:dyDescent="0.25">
      <c r="A76" s="75"/>
      <c r="B76" s="76">
        <v>3</v>
      </c>
      <c r="C76" s="77" t="s">
        <v>14</v>
      </c>
      <c r="D76" s="78">
        <f>D77</f>
        <v>3500</v>
      </c>
      <c r="E76" s="64">
        <f>E77</f>
        <v>3500</v>
      </c>
      <c r="F76" s="64">
        <f>E76</f>
        <v>3500</v>
      </c>
    </row>
    <row r="77" spans="1:6" ht="15" x14ac:dyDescent="0.25">
      <c r="B77" s="79">
        <v>32</v>
      </c>
      <c r="C77" s="80" t="s">
        <v>18</v>
      </c>
      <c r="D77" s="63">
        <f>D78</f>
        <v>3500</v>
      </c>
      <c r="E77" s="64">
        <v>3500</v>
      </c>
      <c r="F77" s="64">
        <f>E77</f>
        <v>3500</v>
      </c>
    </row>
    <row r="78" spans="1:6" x14ac:dyDescent="0.2">
      <c r="B78" s="81">
        <v>329</v>
      </c>
      <c r="C78" s="82" t="s">
        <v>83</v>
      </c>
      <c r="D78" s="62">
        <v>3500</v>
      </c>
    </row>
    <row r="79" spans="1:6" ht="15" hidden="1" x14ac:dyDescent="0.25">
      <c r="B79" s="98"/>
      <c r="C79" s="99"/>
      <c r="D79" s="86"/>
    </row>
    <row r="80" spans="1:6" ht="15" hidden="1" x14ac:dyDescent="0.25">
      <c r="A80" s="68">
        <v>2301</v>
      </c>
      <c r="B80" s="87"/>
      <c r="C80" s="88" t="s">
        <v>86</v>
      </c>
      <c r="D80" s="86"/>
    </row>
    <row r="81" spans="1:6" ht="15" hidden="1" x14ac:dyDescent="0.25">
      <c r="B81" s="87"/>
      <c r="C81" s="88" t="s">
        <v>70</v>
      </c>
      <c r="D81" s="86"/>
    </row>
    <row r="82" spans="1:6" ht="15" hidden="1" x14ac:dyDescent="0.25">
      <c r="A82" s="68" t="s">
        <v>101</v>
      </c>
      <c r="B82" s="93"/>
      <c r="C82" s="88" t="s">
        <v>115</v>
      </c>
      <c r="D82" s="86"/>
    </row>
    <row r="83" spans="1:6" ht="15" hidden="1" x14ac:dyDescent="0.25">
      <c r="B83" s="77">
        <v>3</v>
      </c>
      <c r="C83" s="77" t="s">
        <v>14</v>
      </c>
      <c r="D83" s="78">
        <f>D84</f>
        <v>0</v>
      </c>
    </row>
    <row r="84" spans="1:6" ht="15" hidden="1" x14ac:dyDescent="0.25">
      <c r="B84" s="80">
        <v>32</v>
      </c>
      <c r="C84" s="80" t="s">
        <v>18</v>
      </c>
      <c r="D84" s="63">
        <f>SUM(D85:D87)</f>
        <v>0</v>
      </c>
    </row>
    <row r="85" spans="1:6" hidden="1" x14ac:dyDescent="0.2">
      <c r="B85" s="100">
        <v>321</v>
      </c>
      <c r="C85" s="101" t="s">
        <v>19</v>
      </c>
      <c r="D85" s="61"/>
    </row>
    <row r="86" spans="1:6" hidden="1" x14ac:dyDescent="0.2">
      <c r="B86" s="81">
        <v>322</v>
      </c>
      <c r="C86" s="82" t="s">
        <v>20</v>
      </c>
      <c r="D86" s="62"/>
    </row>
    <row r="87" spans="1:6" hidden="1" x14ac:dyDescent="0.2">
      <c r="B87" s="100">
        <v>323</v>
      </c>
      <c r="C87" s="101" t="s">
        <v>21</v>
      </c>
      <c r="D87" s="61"/>
    </row>
    <row r="88" spans="1:6" ht="15" x14ac:dyDescent="0.25">
      <c r="B88" s="76">
        <v>4</v>
      </c>
      <c r="C88" s="77" t="s">
        <v>22</v>
      </c>
      <c r="D88" s="78">
        <f>D89</f>
        <v>3500</v>
      </c>
      <c r="E88" s="64">
        <f>E89</f>
        <v>3500</v>
      </c>
      <c r="F88" s="64">
        <f>E88</f>
        <v>3500</v>
      </c>
    </row>
    <row r="89" spans="1:6" ht="15" x14ac:dyDescent="0.25">
      <c r="B89" s="102">
        <v>42</v>
      </c>
      <c r="C89" s="103" t="s">
        <v>54</v>
      </c>
      <c r="D89" s="104">
        <f>D90</f>
        <v>3500</v>
      </c>
      <c r="E89" s="64">
        <v>3500</v>
      </c>
      <c r="F89" s="64">
        <f>E89</f>
        <v>3500</v>
      </c>
    </row>
    <row r="90" spans="1:6" x14ac:dyDescent="0.2">
      <c r="B90" s="100">
        <v>422</v>
      </c>
      <c r="C90" s="101" t="s">
        <v>118</v>
      </c>
      <c r="D90" s="61">
        <v>3500</v>
      </c>
    </row>
    <row r="91" spans="1:6" hidden="1" x14ac:dyDescent="0.2">
      <c r="B91" s="105"/>
      <c r="C91" s="106"/>
      <c r="D91" s="107"/>
    </row>
    <row r="92" spans="1:6" hidden="1" x14ac:dyDescent="0.2">
      <c r="B92" s="87"/>
      <c r="C92" s="88" t="s">
        <v>70</v>
      </c>
      <c r="D92" s="89"/>
    </row>
    <row r="93" spans="1:6" ht="15" hidden="1" x14ac:dyDescent="0.25">
      <c r="A93" s="68" t="s">
        <v>101</v>
      </c>
      <c r="B93" s="93"/>
      <c r="C93" s="88" t="s">
        <v>115</v>
      </c>
      <c r="D93" s="94"/>
    </row>
    <row r="94" spans="1:6" ht="15" hidden="1" x14ac:dyDescent="0.25">
      <c r="A94" s="75"/>
      <c r="B94" s="76">
        <v>3</v>
      </c>
      <c r="C94" s="77" t="s">
        <v>14</v>
      </c>
      <c r="D94" s="78">
        <f>D95</f>
        <v>0</v>
      </c>
    </row>
    <row r="95" spans="1:6" ht="15" hidden="1" x14ac:dyDescent="0.25">
      <c r="B95" s="79">
        <v>32</v>
      </c>
      <c r="C95" s="80" t="s">
        <v>18</v>
      </c>
      <c r="D95" s="63">
        <f>D96</f>
        <v>0</v>
      </c>
    </row>
    <row r="96" spans="1:6" hidden="1" x14ac:dyDescent="0.2">
      <c r="B96" s="81">
        <v>322</v>
      </c>
      <c r="C96" s="82" t="s">
        <v>20</v>
      </c>
      <c r="D96" s="62"/>
    </row>
    <row r="97" spans="1:8" x14ac:dyDescent="0.2">
      <c r="B97" s="105"/>
      <c r="C97" s="106"/>
      <c r="D97" s="107"/>
    </row>
    <row r="98" spans="1:8" ht="15" x14ac:dyDescent="0.25">
      <c r="A98" s="68">
        <v>2301</v>
      </c>
      <c r="B98" s="98"/>
      <c r="C98" s="106" t="s">
        <v>86</v>
      </c>
      <c r="D98" s="86"/>
    </row>
    <row r="99" spans="1:8" x14ac:dyDescent="0.2">
      <c r="A99" s="68">
        <v>55291</v>
      </c>
      <c r="B99" s="105"/>
      <c r="C99" s="106" t="s">
        <v>108</v>
      </c>
      <c r="D99" s="107"/>
    </row>
    <row r="100" spans="1:8" x14ac:dyDescent="0.2">
      <c r="A100" s="68" t="s">
        <v>84</v>
      </c>
      <c r="B100" s="105"/>
      <c r="C100" s="106" t="s">
        <v>46</v>
      </c>
      <c r="D100" s="107"/>
    </row>
    <row r="101" spans="1:8" ht="15" x14ac:dyDescent="0.25">
      <c r="B101" s="76">
        <v>3</v>
      </c>
      <c r="C101" s="77" t="s">
        <v>14</v>
      </c>
      <c r="D101" s="78">
        <f>D102+D106</f>
        <v>500000</v>
      </c>
      <c r="E101" s="64">
        <f>SUM(E102:E106)</f>
        <v>500000</v>
      </c>
      <c r="F101" s="64">
        <f>E101</f>
        <v>500000</v>
      </c>
    </row>
    <row r="102" spans="1:8" ht="15" x14ac:dyDescent="0.25">
      <c r="B102" s="102">
        <v>31</v>
      </c>
      <c r="C102" s="103" t="s">
        <v>15</v>
      </c>
      <c r="D102" s="104">
        <f>SUM(D103:D105)</f>
        <v>485000</v>
      </c>
      <c r="E102" s="64">
        <v>485000</v>
      </c>
      <c r="F102" s="64">
        <f>E102</f>
        <v>485000</v>
      </c>
    </row>
    <row r="103" spans="1:8" x14ac:dyDescent="0.2">
      <c r="B103" s="100">
        <v>311</v>
      </c>
      <c r="C103" s="101" t="s">
        <v>85</v>
      </c>
      <c r="D103" s="61">
        <v>400000</v>
      </c>
    </row>
    <row r="104" spans="1:8" x14ac:dyDescent="0.2">
      <c r="B104" s="100">
        <v>312</v>
      </c>
      <c r="C104" s="101" t="s">
        <v>99</v>
      </c>
      <c r="D104" s="61">
        <v>20000</v>
      </c>
    </row>
    <row r="105" spans="1:8" x14ac:dyDescent="0.2">
      <c r="A105" s="75"/>
      <c r="B105" s="100">
        <v>313</v>
      </c>
      <c r="C105" s="101" t="s">
        <v>17</v>
      </c>
      <c r="D105" s="61">
        <v>65000</v>
      </c>
    </row>
    <row r="106" spans="1:8" ht="15" x14ac:dyDescent="0.25">
      <c r="B106" s="102">
        <v>32</v>
      </c>
      <c r="C106" s="103" t="s">
        <v>18</v>
      </c>
      <c r="D106" s="104">
        <f>SUM(D107:D107)</f>
        <v>15000</v>
      </c>
      <c r="E106" s="64">
        <v>15000</v>
      </c>
      <c r="F106" s="64">
        <f>E106</f>
        <v>15000</v>
      </c>
    </row>
    <row r="107" spans="1:8" x14ac:dyDescent="0.2">
      <c r="B107" s="100">
        <v>321</v>
      </c>
      <c r="C107" s="101" t="s">
        <v>19</v>
      </c>
      <c r="D107" s="61">
        <v>15000</v>
      </c>
    </row>
    <row r="108" spans="1:8" ht="15" x14ac:dyDescent="0.25">
      <c r="B108" s="98"/>
      <c r="C108" s="99"/>
      <c r="D108" s="86"/>
    </row>
    <row r="109" spans="1:8" ht="15" x14ac:dyDescent="0.25">
      <c r="A109" s="68">
        <v>2301</v>
      </c>
      <c r="B109" s="98"/>
      <c r="C109" s="106" t="s">
        <v>86</v>
      </c>
      <c r="D109" s="86"/>
    </row>
    <row r="110" spans="1:8" x14ac:dyDescent="0.2">
      <c r="A110" s="68">
        <v>55291</v>
      </c>
      <c r="B110" s="105"/>
      <c r="C110" s="106" t="s">
        <v>108</v>
      </c>
      <c r="D110" s="107"/>
    </row>
    <row r="111" spans="1:8" x14ac:dyDescent="0.2">
      <c r="A111" s="68" t="s">
        <v>97</v>
      </c>
      <c r="B111" s="105"/>
      <c r="C111" s="106" t="s">
        <v>155</v>
      </c>
      <c r="D111" s="107"/>
    </row>
    <row r="112" spans="1:8" ht="15" x14ac:dyDescent="0.25">
      <c r="B112" s="76">
        <v>3</v>
      </c>
      <c r="C112" s="77" t="s">
        <v>14</v>
      </c>
      <c r="D112" s="78">
        <f>D113</f>
        <v>5000</v>
      </c>
      <c r="E112" s="64">
        <f>E113</f>
        <v>5000</v>
      </c>
      <c r="F112" s="64">
        <f>E112</f>
        <v>5000</v>
      </c>
      <c r="H112" s="68" t="s">
        <v>217</v>
      </c>
    </row>
    <row r="113" spans="1:6" ht="15" x14ac:dyDescent="0.25">
      <c r="B113" s="102">
        <v>32</v>
      </c>
      <c r="C113" s="103" t="s">
        <v>18</v>
      </c>
      <c r="D113" s="104">
        <f>SUM(D114:D114)</f>
        <v>5000</v>
      </c>
      <c r="E113" s="64">
        <v>5000</v>
      </c>
      <c r="F113" s="64">
        <f>E113</f>
        <v>5000</v>
      </c>
    </row>
    <row r="114" spans="1:6" x14ac:dyDescent="0.2">
      <c r="A114" s="75"/>
      <c r="B114" s="100">
        <v>323</v>
      </c>
      <c r="C114" s="101" t="s">
        <v>21</v>
      </c>
      <c r="D114" s="61">
        <v>5000</v>
      </c>
    </row>
    <row r="115" spans="1:6" ht="15" x14ac:dyDescent="0.25">
      <c r="B115" s="98"/>
      <c r="C115" s="99"/>
      <c r="D115" s="86"/>
    </row>
    <row r="116" spans="1:6" ht="15" x14ac:dyDescent="0.25">
      <c r="A116" s="68">
        <v>2301</v>
      </c>
      <c r="B116" s="98"/>
      <c r="C116" s="106" t="s">
        <v>86</v>
      </c>
      <c r="D116" s="86"/>
    </row>
    <row r="117" spans="1:6" x14ac:dyDescent="0.2">
      <c r="A117" s="68">
        <v>53082</v>
      </c>
      <c r="B117" s="105"/>
      <c r="C117" s="106" t="s">
        <v>200</v>
      </c>
      <c r="D117" s="107"/>
    </row>
    <row r="118" spans="1:6" x14ac:dyDescent="0.2">
      <c r="A118" s="68" t="s">
        <v>201</v>
      </c>
      <c r="B118" s="105"/>
      <c r="C118" s="106" t="s">
        <v>202</v>
      </c>
      <c r="D118" s="107"/>
    </row>
    <row r="119" spans="1:6" ht="15" x14ac:dyDescent="0.25">
      <c r="B119" s="76">
        <v>3</v>
      </c>
      <c r="C119" s="77" t="s">
        <v>14</v>
      </c>
      <c r="D119" s="78">
        <f>D120</f>
        <v>35000</v>
      </c>
      <c r="E119" s="64">
        <f>E120</f>
        <v>35000</v>
      </c>
      <c r="F119" s="64">
        <f>E119</f>
        <v>35000</v>
      </c>
    </row>
    <row r="120" spans="1:6" ht="15" x14ac:dyDescent="0.25">
      <c r="B120" s="102">
        <v>32</v>
      </c>
      <c r="C120" s="103" t="s">
        <v>18</v>
      </c>
      <c r="D120" s="104">
        <f>SUM(D121:D121)</f>
        <v>35000</v>
      </c>
      <c r="E120" s="64">
        <v>35000</v>
      </c>
      <c r="F120" s="64">
        <f>E120</f>
        <v>35000</v>
      </c>
    </row>
    <row r="121" spans="1:6" x14ac:dyDescent="0.2">
      <c r="A121" s="75"/>
      <c r="B121" s="81">
        <v>372</v>
      </c>
      <c r="C121" s="82" t="s">
        <v>79</v>
      </c>
      <c r="D121" s="61">
        <v>35000</v>
      </c>
    </row>
    <row r="122" spans="1:6" ht="15" x14ac:dyDescent="0.25">
      <c r="B122" s="76">
        <v>4</v>
      </c>
      <c r="C122" s="77" t="s">
        <v>22</v>
      </c>
      <c r="D122" s="78">
        <f t="shared" ref="D122" si="0">D123</f>
        <v>73000</v>
      </c>
      <c r="E122" s="64">
        <f>E123</f>
        <v>73000</v>
      </c>
      <c r="F122" s="64">
        <f>E122</f>
        <v>73000</v>
      </c>
    </row>
    <row r="123" spans="1:6" ht="15" x14ac:dyDescent="0.25">
      <c r="B123" s="102">
        <v>42</v>
      </c>
      <c r="C123" s="103" t="s">
        <v>54</v>
      </c>
      <c r="D123" s="104">
        <f>SUM(D124:D125)</f>
        <v>73000</v>
      </c>
      <c r="E123" s="64">
        <v>73000</v>
      </c>
      <c r="F123" s="64">
        <f>E123</f>
        <v>73000</v>
      </c>
    </row>
    <row r="124" spans="1:6" x14ac:dyDescent="0.2">
      <c r="B124" s="100">
        <v>424</v>
      </c>
      <c r="C124" s="101" t="s">
        <v>48</v>
      </c>
      <c r="D124" s="61">
        <v>73000</v>
      </c>
    </row>
    <row r="125" spans="1:6" ht="15" x14ac:dyDescent="0.25">
      <c r="B125" s="98"/>
      <c r="C125" s="99"/>
      <c r="D125" s="86"/>
    </row>
    <row r="126" spans="1:6" ht="15" x14ac:dyDescent="0.25">
      <c r="A126" s="68">
        <v>2301</v>
      </c>
      <c r="B126" s="98"/>
      <c r="C126" s="106" t="s">
        <v>86</v>
      </c>
      <c r="D126" s="86"/>
    </row>
    <row r="127" spans="1:6" x14ac:dyDescent="0.2">
      <c r="A127" s="68">
        <v>55291</v>
      </c>
      <c r="B127" s="105"/>
      <c r="C127" s="106" t="s">
        <v>108</v>
      </c>
      <c r="D127" s="107"/>
    </row>
    <row r="128" spans="1:6" x14ac:dyDescent="0.2">
      <c r="A128" s="68" t="s">
        <v>88</v>
      </c>
      <c r="B128" s="105"/>
      <c r="C128" s="106" t="s">
        <v>89</v>
      </c>
      <c r="D128" s="107"/>
    </row>
    <row r="129" spans="1:6" ht="15" x14ac:dyDescent="0.25">
      <c r="B129" s="76">
        <v>3</v>
      </c>
      <c r="C129" s="77" t="s">
        <v>14</v>
      </c>
      <c r="D129" s="78">
        <f>D130</f>
        <v>4500</v>
      </c>
      <c r="E129" s="64">
        <f>E130</f>
        <v>4500</v>
      </c>
      <c r="F129" s="64">
        <f>E129</f>
        <v>4500</v>
      </c>
    </row>
    <row r="130" spans="1:6" ht="15" x14ac:dyDescent="0.25">
      <c r="B130" s="102">
        <v>32</v>
      </c>
      <c r="C130" s="103" t="s">
        <v>18</v>
      </c>
      <c r="D130" s="104">
        <f>SUM(D131:D131)</f>
        <v>4500</v>
      </c>
      <c r="E130" s="64">
        <v>4500</v>
      </c>
      <c r="F130" s="64">
        <f>E130</f>
        <v>4500</v>
      </c>
    </row>
    <row r="131" spans="1:6" x14ac:dyDescent="0.2">
      <c r="A131" s="75"/>
      <c r="B131" s="100">
        <v>329</v>
      </c>
      <c r="C131" s="101" t="s">
        <v>83</v>
      </c>
      <c r="D131" s="61">
        <v>4500</v>
      </c>
    </row>
    <row r="132" spans="1:6" x14ac:dyDescent="0.2">
      <c r="A132" s="75"/>
      <c r="B132" s="105"/>
      <c r="C132" s="106"/>
      <c r="D132" s="107"/>
    </row>
    <row r="133" spans="1:6" x14ac:dyDescent="0.2">
      <c r="A133" s="68">
        <v>2301</v>
      </c>
      <c r="B133" s="105"/>
      <c r="C133" s="106" t="s">
        <v>86</v>
      </c>
      <c r="D133" s="107"/>
    </row>
    <row r="134" spans="1:6" x14ac:dyDescent="0.2">
      <c r="A134" s="68">
        <v>55291</v>
      </c>
      <c r="B134" s="105"/>
      <c r="C134" s="106" t="s">
        <v>108</v>
      </c>
      <c r="D134" s="107"/>
    </row>
    <row r="135" spans="1:6" ht="15" x14ac:dyDescent="0.25">
      <c r="A135" s="68" t="s">
        <v>90</v>
      </c>
      <c r="B135" s="98"/>
      <c r="C135" s="106" t="s">
        <v>91</v>
      </c>
      <c r="D135" s="86"/>
    </row>
    <row r="136" spans="1:6" ht="15" x14ac:dyDescent="0.25">
      <c r="B136" s="76">
        <v>3</v>
      </c>
      <c r="C136" s="77" t="s">
        <v>14</v>
      </c>
      <c r="D136" s="78">
        <f>D137</f>
        <v>45000</v>
      </c>
      <c r="E136" s="64">
        <f>E137</f>
        <v>45000</v>
      </c>
      <c r="F136" s="64">
        <f>E136</f>
        <v>45000</v>
      </c>
    </row>
    <row r="137" spans="1:6" ht="15" x14ac:dyDescent="0.25">
      <c r="B137" s="102">
        <v>31</v>
      </c>
      <c r="C137" s="103" t="s">
        <v>15</v>
      </c>
      <c r="D137" s="104">
        <f>SUM(D138:D139)</f>
        <v>45000</v>
      </c>
      <c r="E137" s="64">
        <v>45000</v>
      </c>
      <c r="F137" s="64">
        <f>E137</f>
        <v>45000</v>
      </c>
    </row>
    <row r="138" spans="1:6" x14ac:dyDescent="0.2">
      <c r="B138" s="100">
        <v>311</v>
      </c>
      <c r="C138" s="101" t="s">
        <v>85</v>
      </c>
      <c r="D138" s="61">
        <v>38500</v>
      </c>
      <c r="E138" s="69"/>
    </row>
    <row r="139" spans="1:6" x14ac:dyDescent="0.2">
      <c r="B139" s="100">
        <v>313</v>
      </c>
      <c r="C139" s="101" t="s">
        <v>17</v>
      </c>
      <c r="D139" s="61">
        <v>6500</v>
      </c>
    </row>
    <row r="140" spans="1:6" ht="15" x14ac:dyDescent="0.25">
      <c r="B140" s="98"/>
      <c r="C140" s="99"/>
      <c r="D140" s="86"/>
    </row>
    <row r="141" spans="1:6" x14ac:dyDescent="0.2">
      <c r="A141" s="68">
        <v>2301</v>
      </c>
      <c r="B141" s="105"/>
      <c r="C141" s="106" t="s">
        <v>86</v>
      </c>
      <c r="D141" s="107"/>
    </row>
    <row r="142" spans="1:6" x14ac:dyDescent="0.2">
      <c r="A142" s="68">
        <v>55291</v>
      </c>
      <c r="B142" s="105"/>
      <c r="C142" s="106" t="s">
        <v>108</v>
      </c>
      <c r="D142" s="107"/>
    </row>
    <row r="143" spans="1:6" x14ac:dyDescent="0.2">
      <c r="A143" s="75" t="s">
        <v>92</v>
      </c>
      <c r="B143" s="105"/>
      <c r="C143" s="106" t="s">
        <v>93</v>
      </c>
      <c r="D143" s="107"/>
    </row>
    <row r="144" spans="1:6" ht="15" x14ac:dyDescent="0.25">
      <c r="B144" s="76">
        <v>3</v>
      </c>
      <c r="C144" s="77" t="s">
        <v>14</v>
      </c>
      <c r="D144" s="78">
        <f>D145</f>
        <v>70000</v>
      </c>
      <c r="E144" s="64">
        <f>E145</f>
        <v>70000</v>
      </c>
      <c r="F144" s="64">
        <f>E144</f>
        <v>70000</v>
      </c>
    </row>
    <row r="145" spans="1:6" ht="15" x14ac:dyDescent="0.25">
      <c r="B145" s="102">
        <v>31</v>
      </c>
      <c r="C145" s="103" t="s">
        <v>15</v>
      </c>
      <c r="D145" s="104">
        <f>SUM(D146:D147)</f>
        <v>70000</v>
      </c>
      <c r="E145" s="64">
        <v>70000</v>
      </c>
      <c r="F145" s="64">
        <f>E145</f>
        <v>70000</v>
      </c>
    </row>
    <row r="146" spans="1:6" x14ac:dyDescent="0.2">
      <c r="B146" s="100">
        <v>311</v>
      </c>
      <c r="C146" s="101" t="s">
        <v>85</v>
      </c>
      <c r="D146" s="61">
        <v>60000</v>
      </c>
    </row>
    <row r="147" spans="1:6" x14ac:dyDescent="0.2">
      <c r="B147" s="100">
        <v>313</v>
      </c>
      <c r="C147" s="101" t="s">
        <v>17</v>
      </c>
      <c r="D147" s="61">
        <v>10000</v>
      </c>
    </row>
    <row r="148" spans="1:6" x14ac:dyDescent="0.2">
      <c r="B148" s="105"/>
      <c r="C148" s="106"/>
      <c r="D148" s="107"/>
    </row>
    <row r="149" spans="1:6" x14ac:dyDescent="0.2">
      <c r="A149" s="68">
        <v>2301</v>
      </c>
      <c r="B149" s="105"/>
      <c r="C149" s="106" t="s">
        <v>86</v>
      </c>
      <c r="D149" s="107"/>
    </row>
    <row r="150" spans="1:6" x14ac:dyDescent="0.2">
      <c r="A150" s="75">
        <v>55291</v>
      </c>
      <c r="B150" s="105"/>
      <c r="C150" s="106" t="s">
        <v>108</v>
      </c>
      <c r="D150" s="107"/>
    </row>
    <row r="151" spans="1:6" x14ac:dyDescent="0.2">
      <c r="A151" s="68" t="s">
        <v>94</v>
      </c>
      <c r="B151" s="105"/>
      <c r="C151" s="106" t="s">
        <v>45</v>
      </c>
      <c r="D151" s="107"/>
    </row>
    <row r="152" spans="1:6" ht="15" x14ac:dyDescent="0.25">
      <c r="B152" s="76">
        <v>3</v>
      </c>
      <c r="C152" s="77" t="s">
        <v>14</v>
      </c>
      <c r="D152" s="78">
        <f>D153</f>
        <v>5000</v>
      </c>
      <c r="E152" s="64">
        <f>E153</f>
        <v>5000</v>
      </c>
      <c r="F152" s="64">
        <f>E152</f>
        <v>5000</v>
      </c>
    </row>
    <row r="153" spans="1:6" ht="15" x14ac:dyDescent="0.25">
      <c r="B153" s="102">
        <v>32</v>
      </c>
      <c r="C153" s="103" t="s">
        <v>18</v>
      </c>
      <c r="D153" s="104">
        <f>SUM(D154:D155)</f>
        <v>5000</v>
      </c>
      <c r="E153" s="64">
        <v>5000</v>
      </c>
      <c r="F153" s="64">
        <f>E153</f>
        <v>5000</v>
      </c>
    </row>
    <row r="154" spans="1:6" x14ac:dyDescent="0.2">
      <c r="B154" s="100">
        <v>323</v>
      </c>
      <c r="C154" s="101" t="s">
        <v>21</v>
      </c>
      <c r="D154" s="61">
        <v>5000</v>
      </c>
    </row>
    <row r="155" spans="1:6" x14ac:dyDescent="0.2">
      <c r="B155" s="100">
        <v>324</v>
      </c>
      <c r="C155" s="101" t="s">
        <v>162</v>
      </c>
      <c r="D155" s="61"/>
    </row>
    <row r="156" spans="1:6" x14ac:dyDescent="0.2">
      <c r="B156" s="105"/>
      <c r="C156" s="106"/>
      <c r="D156" s="107"/>
    </row>
    <row r="157" spans="1:6" x14ac:dyDescent="0.2">
      <c r="A157" s="68">
        <v>2301</v>
      </c>
      <c r="B157" s="105"/>
      <c r="C157" s="106" t="s">
        <v>86</v>
      </c>
      <c r="D157" s="107"/>
    </row>
    <row r="158" spans="1:6" x14ac:dyDescent="0.2">
      <c r="A158" s="68">
        <v>55291</v>
      </c>
      <c r="B158" s="105"/>
      <c r="C158" s="106" t="s">
        <v>108</v>
      </c>
      <c r="D158" s="107"/>
    </row>
    <row r="159" spans="1:6" ht="15" x14ac:dyDescent="0.25">
      <c r="A159" s="68" t="s">
        <v>158</v>
      </c>
      <c r="B159" s="98"/>
      <c r="C159" s="106" t="s">
        <v>159</v>
      </c>
      <c r="D159" s="86"/>
    </row>
    <row r="160" spans="1:6" ht="15" x14ac:dyDescent="0.25">
      <c r="B160" s="76">
        <v>3</v>
      </c>
      <c r="C160" s="77" t="s">
        <v>14</v>
      </c>
      <c r="D160" s="78">
        <f>D161</f>
        <v>10000</v>
      </c>
      <c r="E160" s="64">
        <f>E161</f>
        <v>10000</v>
      </c>
      <c r="F160" s="64">
        <f>E160</f>
        <v>10000</v>
      </c>
    </row>
    <row r="161" spans="1:6" ht="15" x14ac:dyDescent="0.25">
      <c r="B161" s="102">
        <v>32</v>
      </c>
      <c r="C161" s="103" t="s">
        <v>18</v>
      </c>
      <c r="D161" s="104">
        <f>SUM(D162:D163)</f>
        <v>10000</v>
      </c>
      <c r="E161" s="64">
        <v>10000</v>
      </c>
      <c r="F161" s="64">
        <f>E161</f>
        <v>10000</v>
      </c>
    </row>
    <row r="162" spans="1:6" x14ac:dyDescent="0.2">
      <c r="A162" s="75"/>
      <c r="B162" s="100">
        <v>321</v>
      </c>
      <c r="C162" s="101" t="s">
        <v>19</v>
      </c>
      <c r="D162" s="61">
        <v>0</v>
      </c>
    </row>
    <row r="163" spans="1:6" x14ac:dyDescent="0.2">
      <c r="A163" s="75"/>
      <c r="B163" s="100">
        <v>324</v>
      </c>
      <c r="C163" s="101" t="s">
        <v>162</v>
      </c>
      <c r="D163" s="61">
        <v>10000</v>
      </c>
    </row>
    <row r="164" spans="1:6" x14ac:dyDescent="0.2">
      <c r="B164" s="105"/>
      <c r="C164" s="106"/>
      <c r="D164" s="107"/>
    </row>
    <row r="165" spans="1:6" x14ac:dyDescent="0.2">
      <c r="A165" s="68">
        <v>2301</v>
      </c>
      <c r="B165" s="105"/>
      <c r="C165" s="106" t="s">
        <v>86</v>
      </c>
      <c r="D165" s="107"/>
    </row>
    <row r="166" spans="1:6" x14ac:dyDescent="0.2">
      <c r="A166" s="68">
        <v>55291</v>
      </c>
      <c r="B166" s="105"/>
      <c r="C166" s="106" t="s">
        <v>108</v>
      </c>
      <c r="D166" s="107"/>
    </row>
    <row r="167" spans="1:6" ht="15" x14ac:dyDescent="0.25">
      <c r="A167" s="68" t="s">
        <v>104</v>
      </c>
      <c r="B167" s="98"/>
      <c r="C167" s="106" t="s">
        <v>103</v>
      </c>
      <c r="D167" s="86"/>
    </row>
    <row r="168" spans="1:6" ht="15" x14ac:dyDescent="0.25">
      <c r="B168" s="76">
        <v>3</v>
      </c>
      <c r="C168" s="77" t="s">
        <v>14</v>
      </c>
      <c r="D168" s="78">
        <f>D169</f>
        <v>5000</v>
      </c>
      <c r="E168" s="64">
        <f>E169</f>
        <v>5000</v>
      </c>
      <c r="F168" s="64">
        <f>E168</f>
        <v>5000</v>
      </c>
    </row>
    <row r="169" spans="1:6" ht="15" x14ac:dyDescent="0.25">
      <c r="B169" s="102">
        <v>32</v>
      </c>
      <c r="C169" s="103" t="s">
        <v>18</v>
      </c>
      <c r="D169" s="104">
        <f>SUM(D170:D171)</f>
        <v>5000</v>
      </c>
      <c r="E169" s="64">
        <v>5000</v>
      </c>
      <c r="F169" s="64">
        <f>E169</f>
        <v>5000</v>
      </c>
    </row>
    <row r="170" spans="1:6" ht="15" x14ac:dyDescent="0.25">
      <c r="B170" s="100">
        <v>323</v>
      </c>
      <c r="C170" s="101" t="s">
        <v>21</v>
      </c>
      <c r="D170" s="61">
        <v>2500</v>
      </c>
      <c r="E170" s="64"/>
      <c r="F170" s="64"/>
    </row>
    <row r="171" spans="1:6" x14ac:dyDescent="0.2">
      <c r="A171" s="75"/>
      <c r="B171" s="100">
        <v>329</v>
      </c>
      <c r="C171" s="101" t="s">
        <v>83</v>
      </c>
      <c r="D171" s="61">
        <v>2500</v>
      </c>
    </row>
    <row r="172" spans="1:6" x14ac:dyDescent="0.2">
      <c r="A172" s="75"/>
      <c r="B172" s="105"/>
      <c r="C172" s="106"/>
      <c r="D172" s="107"/>
    </row>
    <row r="173" spans="1:6" x14ac:dyDescent="0.2">
      <c r="A173" s="68">
        <v>53083</v>
      </c>
      <c r="B173" s="105"/>
      <c r="C173" s="106" t="s">
        <v>196</v>
      </c>
      <c r="D173" s="107"/>
    </row>
    <row r="174" spans="1:6" ht="15" x14ac:dyDescent="0.25">
      <c r="A174" s="68" t="s">
        <v>158</v>
      </c>
      <c r="B174" s="98"/>
      <c r="C174" s="106" t="s">
        <v>159</v>
      </c>
      <c r="D174" s="86"/>
    </row>
    <row r="175" spans="1:6" ht="15" x14ac:dyDescent="0.25">
      <c r="B175" s="76">
        <v>3</v>
      </c>
      <c r="C175" s="77" t="s">
        <v>14</v>
      </c>
      <c r="D175" s="78">
        <f>D176</f>
        <v>130000</v>
      </c>
      <c r="E175" s="64"/>
      <c r="F175" s="64"/>
    </row>
    <row r="176" spans="1:6" ht="15" x14ac:dyDescent="0.25">
      <c r="B176" s="102">
        <v>32</v>
      </c>
      <c r="C176" s="103" t="s">
        <v>18</v>
      </c>
      <c r="D176" s="104">
        <f>SUM(D177:D178)</f>
        <v>130000</v>
      </c>
      <c r="E176" s="64"/>
      <c r="F176" s="64"/>
    </row>
    <row r="177" spans="1:6" x14ac:dyDescent="0.2">
      <c r="A177" s="75"/>
      <c r="B177" s="100">
        <v>321</v>
      </c>
      <c r="C177" s="101" t="s">
        <v>19</v>
      </c>
      <c r="D177" s="61">
        <v>130000</v>
      </c>
    </row>
    <row r="178" spans="1:6" x14ac:dyDescent="0.2">
      <c r="A178" s="75"/>
      <c r="B178" s="105"/>
      <c r="C178" s="106"/>
      <c r="D178" s="107"/>
    </row>
    <row r="179" spans="1:6" hidden="1" x14ac:dyDescent="0.2">
      <c r="A179" s="68">
        <v>11001</v>
      </c>
      <c r="B179" s="105"/>
      <c r="C179" s="106" t="s">
        <v>197</v>
      </c>
      <c r="D179" s="107"/>
    </row>
    <row r="180" spans="1:6" hidden="1" x14ac:dyDescent="0.2">
      <c r="A180" s="68" t="s">
        <v>144</v>
      </c>
      <c r="B180" s="105"/>
      <c r="C180" s="106" t="s">
        <v>156</v>
      </c>
      <c r="D180" s="107"/>
    </row>
    <row r="181" spans="1:6" ht="15" hidden="1" x14ac:dyDescent="0.25">
      <c r="B181" s="76">
        <v>4</v>
      </c>
      <c r="C181" s="77" t="s">
        <v>22</v>
      </c>
      <c r="D181" s="78">
        <f t="shared" ref="D181" si="1">D182</f>
        <v>0</v>
      </c>
      <c r="E181" s="64"/>
      <c r="F181" s="64"/>
    </row>
    <row r="182" spans="1:6" ht="15" hidden="1" x14ac:dyDescent="0.25">
      <c r="B182" s="102">
        <v>42</v>
      </c>
      <c r="C182" s="103" t="s">
        <v>54</v>
      </c>
      <c r="D182" s="104">
        <f>SUM(D183:D184)</f>
        <v>0</v>
      </c>
      <c r="E182" s="64"/>
      <c r="F182" s="64"/>
    </row>
    <row r="183" spans="1:6" hidden="1" x14ac:dyDescent="0.2">
      <c r="B183" s="100">
        <v>424</v>
      </c>
      <c r="C183" s="101" t="s">
        <v>48</v>
      </c>
      <c r="D183" s="61">
        <v>0</v>
      </c>
    </row>
    <row r="184" spans="1:6" hidden="1" x14ac:dyDescent="0.2">
      <c r="A184" s="75"/>
      <c r="B184" s="105"/>
      <c r="C184" s="106"/>
      <c r="D184" s="107"/>
    </row>
    <row r="185" spans="1:6" x14ac:dyDescent="0.2">
      <c r="A185" s="68">
        <v>55291</v>
      </c>
      <c r="B185" s="105"/>
      <c r="C185" s="106" t="s">
        <v>108</v>
      </c>
      <c r="D185" s="107"/>
    </row>
    <row r="186" spans="1:6" x14ac:dyDescent="0.2">
      <c r="A186" s="68" t="s">
        <v>144</v>
      </c>
      <c r="B186" s="105"/>
      <c r="C186" s="106" t="s">
        <v>156</v>
      </c>
      <c r="D186" s="107"/>
    </row>
    <row r="187" spans="1:6" ht="15" x14ac:dyDescent="0.25">
      <c r="B187" s="76">
        <v>4</v>
      </c>
      <c r="C187" s="77" t="s">
        <v>22</v>
      </c>
      <c r="D187" s="78">
        <f t="shared" ref="D187" si="2">D188</f>
        <v>15000</v>
      </c>
      <c r="E187" s="64">
        <f>E188</f>
        <v>15000</v>
      </c>
      <c r="F187" s="64">
        <f>E187</f>
        <v>15000</v>
      </c>
    </row>
    <row r="188" spans="1:6" ht="15" x14ac:dyDescent="0.25">
      <c r="B188" s="102">
        <v>42</v>
      </c>
      <c r="C188" s="103" t="s">
        <v>54</v>
      </c>
      <c r="D188" s="104">
        <f>SUM(D189:D190)</f>
        <v>15000</v>
      </c>
      <c r="E188" s="64">
        <v>15000</v>
      </c>
      <c r="F188" s="64">
        <f>E188</f>
        <v>15000</v>
      </c>
    </row>
    <row r="189" spans="1:6" x14ac:dyDescent="0.2">
      <c r="B189" s="100">
        <v>424</v>
      </c>
      <c r="C189" s="101" t="s">
        <v>48</v>
      </c>
      <c r="D189" s="61">
        <v>15000</v>
      </c>
    </row>
    <row r="190" spans="1:6" x14ac:dyDescent="0.2">
      <c r="A190" s="75"/>
      <c r="B190" s="105"/>
      <c r="C190" s="106"/>
      <c r="D190" s="107"/>
    </row>
    <row r="191" spans="1:6" x14ac:dyDescent="0.2">
      <c r="A191" s="68">
        <v>53082</v>
      </c>
      <c r="B191" s="105"/>
      <c r="C191" s="106" t="s">
        <v>200</v>
      </c>
      <c r="D191" s="107"/>
    </row>
    <row r="192" spans="1:6" x14ac:dyDescent="0.2">
      <c r="A192" s="68" t="s">
        <v>144</v>
      </c>
      <c r="B192" s="105"/>
      <c r="C192" s="106" t="s">
        <v>156</v>
      </c>
      <c r="D192" s="107"/>
    </row>
    <row r="193" spans="1:7" ht="15" x14ac:dyDescent="0.25">
      <c r="B193" s="76">
        <v>4</v>
      </c>
      <c r="C193" s="77" t="s">
        <v>22</v>
      </c>
      <c r="D193" s="78">
        <f t="shared" ref="D193" si="3">D194</f>
        <v>3000</v>
      </c>
      <c r="E193" s="64">
        <f>E194</f>
        <v>3000</v>
      </c>
      <c r="F193" s="64">
        <f>E193</f>
        <v>3000</v>
      </c>
    </row>
    <row r="194" spans="1:7" ht="15" x14ac:dyDescent="0.25">
      <c r="B194" s="102">
        <v>42</v>
      </c>
      <c r="C194" s="103" t="s">
        <v>54</v>
      </c>
      <c r="D194" s="104">
        <f>SUM(D195:D197)</f>
        <v>3000</v>
      </c>
      <c r="E194" s="64">
        <v>3000</v>
      </c>
      <c r="F194" s="64">
        <f>E194</f>
        <v>3000</v>
      </c>
    </row>
    <row r="195" spans="1:7" x14ac:dyDescent="0.2">
      <c r="B195" s="100">
        <v>424</v>
      </c>
      <c r="C195" s="101" t="s">
        <v>48</v>
      </c>
      <c r="D195" s="61">
        <v>3000</v>
      </c>
    </row>
    <row r="196" spans="1:7" x14ac:dyDescent="0.2">
      <c r="B196" s="105"/>
      <c r="C196" s="106"/>
      <c r="D196" s="107"/>
    </row>
    <row r="197" spans="1:7" hidden="1" x14ac:dyDescent="0.2">
      <c r="A197" s="68">
        <v>55291</v>
      </c>
      <c r="B197" s="105"/>
      <c r="C197" s="106" t="s">
        <v>108</v>
      </c>
      <c r="D197" s="107"/>
    </row>
    <row r="198" spans="1:7" hidden="1" x14ac:dyDescent="0.2">
      <c r="A198" s="68" t="s">
        <v>127</v>
      </c>
      <c r="B198" s="105"/>
      <c r="C198" s="106" t="s">
        <v>128</v>
      </c>
      <c r="D198" s="107"/>
    </row>
    <row r="199" spans="1:7" ht="15" hidden="1" x14ac:dyDescent="0.25">
      <c r="B199" s="76">
        <v>4</v>
      </c>
      <c r="C199" s="77" t="s">
        <v>22</v>
      </c>
      <c r="D199" s="78">
        <f t="shared" ref="D199" si="4">D200</f>
        <v>0</v>
      </c>
      <c r="E199" s="64"/>
      <c r="F199" s="64"/>
    </row>
    <row r="200" spans="1:7" ht="15" hidden="1" x14ac:dyDescent="0.25">
      <c r="B200" s="102">
        <v>42</v>
      </c>
      <c r="C200" s="103" t="s">
        <v>54</v>
      </c>
      <c r="D200" s="104">
        <f>SUM(D201:D202)</f>
        <v>0</v>
      </c>
      <c r="E200" s="64"/>
      <c r="F200" s="64"/>
      <c r="G200" s="68" t="s">
        <v>142</v>
      </c>
    </row>
    <row r="201" spans="1:7" hidden="1" x14ac:dyDescent="0.2">
      <c r="B201" s="100">
        <v>422</v>
      </c>
      <c r="C201" s="101" t="s">
        <v>118</v>
      </c>
      <c r="D201" s="61"/>
      <c r="G201" s="68" t="s">
        <v>143</v>
      </c>
    </row>
    <row r="202" spans="1:7" hidden="1" x14ac:dyDescent="0.2">
      <c r="B202" s="105"/>
      <c r="C202" s="106"/>
      <c r="D202" s="107"/>
    </row>
    <row r="203" spans="1:7" hidden="1" x14ac:dyDescent="0.2">
      <c r="A203" s="75">
        <v>2405</v>
      </c>
      <c r="B203" s="105"/>
      <c r="C203" s="106" t="s">
        <v>130</v>
      </c>
      <c r="D203" s="107"/>
    </row>
    <row r="204" spans="1:7" hidden="1" x14ac:dyDescent="0.2">
      <c r="A204" s="68">
        <v>62300</v>
      </c>
      <c r="B204" s="105"/>
      <c r="C204" s="106" t="s">
        <v>129</v>
      </c>
      <c r="D204" s="107"/>
    </row>
    <row r="205" spans="1:7" hidden="1" x14ac:dyDescent="0.2">
      <c r="A205" s="68" t="s">
        <v>127</v>
      </c>
      <c r="B205" s="105"/>
      <c r="C205" s="106" t="s">
        <v>128</v>
      </c>
      <c r="D205" s="107"/>
    </row>
    <row r="206" spans="1:7" ht="15" hidden="1" x14ac:dyDescent="0.25">
      <c r="B206" s="76">
        <v>4</v>
      </c>
      <c r="C206" s="77" t="s">
        <v>22</v>
      </c>
      <c r="D206" s="78">
        <f t="shared" ref="D206" si="5">D207</f>
        <v>0</v>
      </c>
    </row>
    <row r="207" spans="1:7" ht="15" hidden="1" x14ac:dyDescent="0.25">
      <c r="B207" s="102">
        <v>42</v>
      </c>
      <c r="C207" s="103" t="s">
        <v>54</v>
      </c>
      <c r="D207" s="104">
        <f>SUM(D208:D208)</f>
        <v>0</v>
      </c>
    </row>
    <row r="208" spans="1:7" hidden="1" x14ac:dyDescent="0.2">
      <c r="B208" s="100">
        <v>422</v>
      </c>
      <c r="C208" s="101" t="s">
        <v>118</v>
      </c>
      <c r="D208" s="61"/>
    </row>
    <row r="209" spans="1:7" hidden="1" x14ac:dyDescent="0.2">
      <c r="B209" s="105"/>
      <c r="C209" s="106"/>
      <c r="D209" s="107"/>
    </row>
    <row r="210" spans="1:7" hidden="1" x14ac:dyDescent="0.2">
      <c r="A210" s="68">
        <v>55291</v>
      </c>
      <c r="B210" s="105"/>
      <c r="C210" s="106" t="s">
        <v>108</v>
      </c>
      <c r="D210" s="107"/>
    </row>
    <row r="211" spans="1:7" hidden="1" x14ac:dyDescent="0.2">
      <c r="A211" s="68" t="s">
        <v>134</v>
      </c>
      <c r="B211" s="105"/>
      <c r="C211" s="106" t="s">
        <v>150</v>
      </c>
      <c r="D211" s="107"/>
    </row>
    <row r="212" spans="1:7" ht="15" hidden="1" x14ac:dyDescent="0.25">
      <c r="B212" s="76">
        <v>4</v>
      </c>
      <c r="C212" s="77" t="s">
        <v>22</v>
      </c>
      <c r="D212" s="78">
        <f t="shared" ref="D212" si="6">D213</f>
        <v>0</v>
      </c>
    </row>
    <row r="213" spans="1:7" ht="15" hidden="1" x14ac:dyDescent="0.25">
      <c r="B213" s="102">
        <v>42</v>
      </c>
      <c r="C213" s="103" t="s">
        <v>54</v>
      </c>
      <c r="D213" s="104">
        <f>SUM(D214:D215)</f>
        <v>0</v>
      </c>
    </row>
    <row r="214" spans="1:7" hidden="1" x14ac:dyDescent="0.2">
      <c r="B214" s="100">
        <v>422</v>
      </c>
      <c r="C214" s="101" t="s">
        <v>118</v>
      </c>
      <c r="D214" s="61"/>
      <c r="G214" s="68" t="s">
        <v>154</v>
      </c>
    </row>
    <row r="215" spans="1:7" hidden="1" x14ac:dyDescent="0.2">
      <c r="B215" s="105"/>
      <c r="C215" s="106"/>
      <c r="D215" s="107"/>
    </row>
    <row r="216" spans="1:7" hidden="1" x14ac:dyDescent="0.2">
      <c r="B216" s="105"/>
      <c r="C216" s="106"/>
      <c r="D216" s="107"/>
    </row>
    <row r="217" spans="1:7" hidden="1" x14ac:dyDescent="0.2">
      <c r="A217" s="68">
        <v>53080</v>
      </c>
      <c r="B217" s="105"/>
      <c r="C217" s="106" t="s">
        <v>145</v>
      </c>
      <c r="D217" s="107"/>
    </row>
    <row r="218" spans="1:7" hidden="1" x14ac:dyDescent="0.2">
      <c r="A218" s="68" t="s">
        <v>134</v>
      </c>
      <c r="B218" s="105"/>
      <c r="C218" s="106" t="s">
        <v>150</v>
      </c>
      <c r="D218" s="107"/>
    </row>
    <row r="219" spans="1:7" ht="15" hidden="1" x14ac:dyDescent="0.25">
      <c r="B219" s="76">
        <v>4</v>
      </c>
      <c r="C219" s="77" t="s">
        <v>22</v>
      </c>
      <c r="D219" s="78">
        <f t="shared" ref="D219" si="7">D220</f>
        <v>0</v>
      </c>
    </row>
    <row r="220" spans="1:7" ht="15" hidden="1" x14ac:dyDescent="0.25">
      <c r="B220" s="102">
        <v>42</v>
      </c>
      <c r="C220" s="103" t="s">
        <v>54</v>
      </c>
      <c r="D220" s="104">
        <f>SUM(D221:D222)</f>
        <v>0</v>
      </c>
    </row>
    <row r="221" spans="1:7" hidden="1" x14ac:dyDescent="0.2">
      <c r="B221" s="100">
        <v>422</v>
      </c>
      <c r="C221" s="101" t="s">
        <v>118</v>
      </c>
      <c r="D221" s="61"/>
    </row>
    <row r="222" spans="1:7" hidden="1" x14ac:dyDescent="0.2">
      <c r="B222" s="105"/>
      <c r="C222" s="106"/>
      <c r="D222" s="107"/>
    </row>
    <row r="223" spans="1:7" x14ac:dyDescent="0.2">
      <c r="A223" s="75">
        <v>2301</v>
      </c>
      <c r="B223" s="105"/>
      <c r="C223" s="106" t="s">
        <v>86</v>
      </c>
      <c r="D223" s="107"/>
    </row>
    <row r="224" spans="1:7" x14ac:dyDescent="0.2">
      <c r="A224" s="68">
        <v>55291</v>
      </c>
      <c r="B224" s="105"/>
      <c r="C224" s="106" t="s">
        <v>108</v>
      </c>
      <c r="D224" s="107"/>
    </row>
    <row r="225" spans="1:8" x14ac:dyDescent="0.2">
      <c r="A225" s="68" t="s">
        <v>87</v>
      </c>
      <c r="B225" s="105"/>
      <c r="C225" s="106" t="s">
        <v>47</v>
      </c>
      <c r="D225" s="107"/>
    </row>
    <row r="226" spans="1:8" ht="15" x14ac:dyDescent="0.25">
      <c r="B226" s="76">
        <v>3</v>
      </c>
      <c r="C226" s="77" t="s">
        <v>14</v>
      </c>
      <c r="D226" s="78">
        <f>D227</f>
        <v>20000</v>
      </c>
      <c r="E226" s="64">
        <f>E227</f>
        <v>20000</v>
      </c>
      <c r="F226" s="64">
        <f>E226</f>
        <v>20000</v>
      </c>
    </row>
    <row r="227" spans="1:8" ht="15" x14ac:dyDescent="0.25">
      <c r="B227" s="102">
        <v>32</v>
      </c>
      <c r="C227" s="103" t="s">
        <v>18</v>
      </c>
      <c r="D227" s="104">
        <f>SUM(D228:D229)</f>
        <v>20000</v>
      </c>
      <c r="E227" s="64">
        <v>20000</v>
      </c>
      <c r="F227" s="64">
        <f>E227</f>
        <v>20000</v>
      </c>
    </row>
    <row r="228" spans="1:8" ht="15" x14ac:dyDescent="0.25">
      <c r="B228" s="100">
        <v>322</v>
      </c>
      <c r="C228" s="101" t="s">
        <v>20</v>
      </c>
      <c r="D228" s="61">
        <v>10000</v>
      </c>
      <c r="E228" s="64"/>
      <c r="F228" s="64"/>
    </row>
    <row r="229" spans="1:8" x14ac:dyDescent="0.2">
      <c r="B229" s="100">
        <v>323</v>
      </c>
      <c r="C229" s="101" t="s">
        <v>21</v>
      </c>
      <c r="D229" s="61">
        <v>10000</v>
      </c>
      <c r="H229" s="68" t="s">
        <v>167</v>
      </c>
    </row>
    <row r="230" spans="1:8" x14ac:dyDescent="0.2">
      <c r="B230" s="105"/>
      <c r="C230" s="106"/>
      <c r="D230" s="107"/>
    </row>
    <row r="231" spans="1:8" x14ac:dyDescent="0.2">
      <c r="A231" s="68">
        <v>2301</v>
      </c>
      <c r="B231" s="105"/>
      <c r="C231" s="106" t="s">
        <v>86</v>
      </c>
      <c r="D231" s="107"/>
    </row>
    <row r="232" spans="1:8" ht="15" x14ac:dyDescent="0.25">
      <c r="B232" s="98"/>
      <c r="C232" s="106" t="s">
        <v>70</v>
      </c>
      <c r="D232" s="86"/>
    </row>
    <row r="233" spans="1:8" x14ac:dyDescent="0.2">
      <c r="A233" s="68" t="s">
        <v>87</v>
      </c>
      <c r="B233" s="105"/>
      <c r="C233" s="106" t="s">
        <v>47</v>
      </c>
      <c r="D233" s="107"/>
    </row>
    <row r="234" spans="1:8" ht="15" x14ac:dyDescent="0.25">
      <c r="B234" s="76">
        <v>3</v>
      </c>
      <c r="C234" s="77" t="s">
        <v>14</v>
      </c>
      <c r="D234" s="78">
        <f>D235</f>
        <v>10000</v>
      </c>
      <c r="E234" s="64">
        <f>E235</f>
        <v>10000</v>
      </c>
      <c r="F234" s="64">
        <f>E234</f>
        <v>10000</v>
      </c>
    </row>
    <row r="235" spans="1:8" ht="15" x14ac:dyDescent="0.25">
      <c r="A235" s="75"/>
      <c r="B235" s="102">
        <v>32</v>
      </c>
      <c r="C235" s="103" t="s">
        <v>18</v>
      </c>
      <c r="D235" s="104">
        <f>SUM(D236:D236)</f>
        <v>10000</v>
      </c>
      <c r="E235" s="64">
        <v>10000</v>
      </c>
      <c r="F235" s="64">
        <f>E235</f>
        <v>10000</v>
      </c>
    </row>
    <row r="236" spans="1:8" x14ac:dyDescent="0.2">
      <c r="B236" s="100">
        <v>322</v>
      </c>
      <c r="C236" s="101" t="s">
        <v>20</v>
      </c>
      <c r="D236" s="61">
        <v>10000</v>
      </c>
    </row>
    <row r="237" spans="1:8" x14ac:dyDescent="0.2">
      <c r="B237" s="105"/>
      <c r="C237" s="106"/>
      <c r="D237" s="107"/>
    </row>
    <row r="238" spans="1:8" ht="15" x14ac:dyDescent="0.25">
      <c r="A238" s="68">
        <v>2301</v>
      </c>
      <c r="B238" s="98"/>
      <c r="C238" s="106" t="s">
        <v>86</v>
      </c>
      <c r="D238" s="86"/>
    </row>
    <row r="239" spans="1:8" ht="15" x14ac:dyDescent="0.25">
      <c r="A239" s="68">
        <v>53080</v>
      </c>
      <c r="B239" s="105"/>
      <c r="C239" s="106" t="s">
        <v>145</v>
      </c>
      <c r="D239" s="86"/>
    </row>
    <row r="240" spans="1:8" x14ac:dyDescent="0.2">
      <c r="A240" s="68" t="s">
        <v>87</v>
      </c>
      <c r="B240" s="105"/>
      <c r="C240" s="106" t="s">
        <v>43</v>
      </c>
      <c r="D240" s="107"/>
    </row>
    <row r="241" spans="1:9" ht="15" x14ac:dyDescent="0.25">
      <c r="B241" s="76">
        <v>3</v>
      </c>
      <c r="C241" s="77" t="s">
        <v>14</v>
      </c>
      <c r="D241" s="78">
        <f>D242</f>
        <v>40000</v>
      </c>
      <c r="E241" s="64">
        <f>E242</f>
        <v>40000</v>
      </c>
      <c r="F241" s="64">
        <f>E241</f>
        <v>40000</v>
      </c>
    </row>
    <row r="242" spans="1:9" ht="15" x14ac:dyDescent="0.25">
      <c r="A242" s="75"/>
      <c r="B242" s="102">
        <v>32</v>
      </c>
      <c r="C242" s="103" t="s">
        <v>18</v>
      </c>
      <c r="D242" s="104">
        <f>SUM(D243:D243)</f>
        <v>40000</v>
      </c>
      <c r="E242" s="64">
        <v>40000</v>
      </c>
      <c r="F242" s="64">
        <f>E242</f>
        <v>40000</v>
      </c>
    </row>
    <row r="243" spans="1:9" x14ac:dyDescent="0.2">
      <c r="B243" s="100">
        <v>322</v>
      </c>
      <c r="C243" s="101" t="s">
        <v>20</v>
      </c>
      <c r="D243" s="61">
        <v>40000</v>
      </c>
    </row>
    <row r="244" spans="1:9" x14ac:dyDescent="0.2">
      <c r="B244" s="105"/>
      <c r="C244" s="106"/>
      <c r="D244" s="107"/>
    </row>
    <row r="245" spans="1:9" ht="15" hidden="1" x14ac:dyDescent="0.25">
      <c r="A245" s="68">
        <v>2301</v>
      </c>
      <c r="B245" s="98"/>
      <c r="C245" s="106" t="s">
        <v>86</v>
      </c>
      <c r="D245" s="86"/>
    </row>
    <row r="246" spans="1:9" ht="15" hidden="1" x14ac:dyDescent="0.25">
      <c r="A246" s="68">
        <v>53080</v>
      </c>
      <c r="B246" s="105"/>
      <c r="C246" s="106" t="s">
        <v>145</v>
      </c>
      <c r="D246" s="86"/>
    </row>
    <row r="247" spans="1:9" hidden="1" x14ac:dyDescent="0.2">
      <c r="A247" s="68" t="s">
        <v>147</v>
      </c>
      <c r="B247" s="105"/>
      <c r="C247" s="106" t="s">
        <v>146</v>
      </c>
      <c r="D247" s="107"/>
    </row>
    <row r="248" spans="1:9" ht="15" hidden="1" x14ac:dyDescent="0.25">
      <c r="B248" s="76">
        <v>3</v>
      </c>
      <c r="C248" s="77" t="s">
        <v>14</v>
      </c>
      <c r="D248" s="108"/>
      <c r="E248" s="64"/>
      <c r="F248" s="64"/>
    </row>
    <row r="249" spans="1:9" ht="15" hidden="1" x14ac:dyDescent="0.25">
      <c r="A249" s="75"/>
      <c r="B249" s="102">
        <v>32</v>
      </c>
      <c r="C249" s="103" t="s">
        <v>18</v>
      </c>
      <c r="D249" s="86"/>
      <c r="E249" s="64"/>
      <c r="F249" s="64"/>
    </row>
    <row r="250" spans="1:9" hidden="1" x14ac:dyDescent="0.2">
      <c r="B250" s="100">
        <v>321</v>
      </c>
      <c r="C250" s="101" t="s">
        <v>20</v>
      </c>
      <c r="D250" s="107"/>
    </row>
    <row r="251" spans="1:9" hidden="1" x14ac:dyDescent="0.2">
      <c r="B251" s="100">
        <v>322</v>
      </c>
      <c r="C251" s="101" t="s">
        <v>20</v>
      </c>
      <c r="D251" s="107"/>
    </row>
    <row r="252" spans="1:9" hidden="1" x14ac:dyDescent="0.2">
      <c r="B252" s="105"/>
      <c r="C252" s="106"/>
      <c r="D252" s="107"/>
    </row>
    <row r="253" spans="1:9" ht="15" x14ac:dyDescent="0.25">
      <c r="A253" s="68">
        <v>47300</v>
      </c>
      <c r="B253" s="98"/>
      <c r="C253" s="106" t="s">
        <v>95</v>
      </c>
      <c r="D253" s="86"/>
    </row>
    <row r="254" spans="1:9" x14ac:dyDescent="0.2">
      <c r="A254" s="68" t="s">
        <v>87</v>
      </c>
      <c r="B254" s="105"/>
      <c r="C254" s="106" t="s">
        <v>43</v>
      </c>
      <c r="D254" s="107"/>
    </row>
    <row r="255" spans="1:9" ht="15" x14ac:dyDescent="0.25">
      <c r="B255" s="76">
        <v>3</v>
      </c>
      <c r="C255" s="77" t="s">
        <v>14</v>
      </c>
      <c r="D255" s="78">
        <f>D256+D259+D265</f>
        <v>108702</v>
      </c>
      <c r="E255" s="64">
        <f>SUM(E256:E265)</f>
        <v>105400</v>
      </c>
      <c r="F255" s="64">
        <f>E255</f>
        <v>105400</v>
      </c>
    </row>
    <row r="256" spans="1:9" ht="15" x14ac:dyDescent="0.25">
      <c r="A256" s="75"/>
      <c r="B256" s="102">
        <v>31</v>
      </c>
      <c r="C256" s="103" t="s">
        <v>15</v>
      </c>
      <c r="D256" s="104">
        <f>SUM(D257:D258)</f>
        <v>31000</v>
      </c>
      <c r="E256" s="64">
        <v>31000</v>
      </c>
      <c r="F256" s="64">
        <f>E256</f>
        <v>31000</v>
      </c>
      <c r="I256" s="69"/>
    </row>
    <row r="257" spans="1:8" x14ac:dyDescent="0.2">
      <c r="B257" s="100">
        <v>311</v>
      </c>
      <c r="C257" s="101" t="s">
        <v>120</v>
      </c>
      <c r="D257" s="61">
        <v>26500</v>
      </c>
    </row>
    <row r="258" spans="1:8" x14ac:dyDescent="0.2">
      <c r="B258" s="100">
        <v>313</v>
      </c>
      <c r="C258" s="101" t="s">
        <v>17</v>
      </c>
      <c r="D258" s="61">
        <v>4500</v>
      </c>
    </row>
    <row r="259" spans="1:8" ht="15" x14ac:dyDescent="0.25">
      <c r="B259" s="102">
        <v>32</v>
      </c>
      <c r="C259" s="103" t="s">
        <v>18</v>
      </c>
      <c r="D259" s="104">
        <f>SUM(D260:D264)</f>
        <v>77002</v>
      </c>
      <c r="E259" s="64">
        <v>73700</v>
      </c>
      <c r="F259" s="64">
        <f>E259</f>
        <v>73700</v>
      </c>
    </row>
    <row r="260" spans="1:8" x14ac:dyDescent="0.2">
      <c r="B260" s="100">
        <v>321</v>
      </c>
      <c r="C260" s="101" t="s">
        <v>19</v>
      </c>
      <c r="D260" s="61">
        <v>3400</v>
      </c>
    </row>
    <row r="261" spans="1:8" x14ac:dyDescent="0.2">
      <c r="B261" s="100">
        <v>322</v>
      </c>
      <c r="C261" s="101" t="s">
        <v>20</v>
      </c>
      <c r="D261" s="61">
        <v>6500</v>
      </c>
    </row>
    <row r="262" spans="1:8" x14ac:dyDescent="0.2">
      <c r="B262" s="100">
        <v>323</v>
      </c>
      <c r="C262" s="101" t="s">
        <v>21</v>
      </c>
      <c r="D262" s="61">
        <v>53000</v>
      </c>
    </row>
    <row r="263" spans="1:8" x14ac:dyDescent="0.2">
      <c r="B263" s="100">
        <v>324</v>
      </c>
      <c r="C263" s="101" t="s">
        <v>162</v>
      </c>
      <c r="D263" s="61">
        <v>6102</v>
      </c>
    </row>
    <row r="264" spans="1:8" x14ac:dyDescent="0.2">
      <c r="B264" s="100">
        <v>329</v>
      </c>
      <c r="C264" s="101" t="s">
        <v>74</v>
      </c>
      <c r="D264" s="61">
        <v>8000</v>
      </c>
    </row>
    <row r="265" spans="1:8" ht="15" x14ac:dyDescent="0.25">
      <c r="B265" s="102">
        <v>34</v>
      </c>
      <c r="C265" s="103" t="s">
        <v>75</v>
      </c>
      <c r="D265" s="104">
        <f>D266</f>
        <v>700</v>
      </c>
      <c r="E265" s="64">
        <v>700</v>
      </c>
      <c r="F265" s="64">
        <f>E265</f>
        <v>700</v>
      </c>
    </row>
    <row r="266" spans="1:8" x14ac:dyDescent="0.2">
      <c r="B266" s="100">
        <v>343</v>
      </c>
      <c r="C266" s="101" t="s">
        <v>76</v>
      </c>
      <c r="D266" s="61">
        <v>700</v>
      </c>
      <c r="H266" s="69"/>
    </row>
    <row r="267" spans="1:8" x14ac:dyDescent="0.2">
      <c r="A267" s="75"/>
      <c r="B267" s="105"/>
      <c r="C267" s="106"/>
      <c r="D267" s="107"/>
      <c r="H267" s="69"/>
    </row>
    <row r="268" spans="1:8" x14ac:dyDescent="0.2">
      <c r="A268" s="75">
        <v>2301</v>
      </c>
      <c r="B268" s="105"/>
      <c r="C268" s="106" t="s">
        <v>86</v>
      </c>
      <c r="D268" s="107"/>
      <c r="H268" s="69"/>
    </row>
    <row r="269" spans="1:8" x14ac:dyDescent="0.2">
      <c r="A269" s="68">
        <v>47300</v>
      </c>
      <c r="B269" s="105"/>
      <c r="C269" s="106" t="s">
        <v>95</v>
      </c>
      <c r="D269" s="107"/>
      <c r="H269" s="69"/>
    </row>
    <row r="270" spans="1:8" x14ac:dyDescent="0.2">
      <c r="A270" s="68" t="s">
        <v>87</v>
      </c>
      <c r="B270" s="105"/>
      <c r="C270" s="106" t="s">
        <v>43</v>
      </c>
      <c r="D270" s="107"/>
    </row>
    <row r="271" spans="1:8" ht="15" x14ac:dyDescent="0.25">
      <c r="B271" s="76">
        <v>4</v>
      </c>
      <c r="C271" s="77" t="s">
        <v>22</v>
      </c>
      <c r="D271" s="78">
        <f>D272</f>
        <v>16498</v>
      </c>
      <c r="E271" s="64">
        <f>E272</f>
        <v>20600</v>
      </c>
      <c r="F271" s="64">
        <f>E271</f>
        <v>20600</v>
      </c>
    </row>
    <row r="272" spans="1:8" ht="15" x14ac:dyDescent="0.25">
      <c r="B272" s="102">
        <v>42</v>
      </c>
      <c r="C272" s="103" t="s">
        <v>54</v>
      </c>
      <c r="D272" s="104">
        <f>D273</f>
        <v>16498</v>
      </c>
      <c r="E272" s="64">
        <v>20600</v>
      </c>
      <c r="F272" s="64">
        <f>E272</f>
        <v>20600</v>
      </c>
    </row>
    <row r="273" spans="1:6" x14ac:dyDescent="0.2">
      <c r="B273" s="100">
        <v>422</v>
      </c>
      <c r="C273" s="101" t="s">
        <v>118</v>
      </c>
      <c r="D273" s="61">
        <v>16498</v>
      </c>
    </row>
    <row r="274" spans="1:6" x14ac:dyDescent="0.2">
      <c r="B274" s="105"/>
      <c r="C274" s="106"/>
      <c r="D274" s="107"/>
    </row>
    <row r="275" spans="1:6" x14ac:dyDescent="0.2">
      <c r="A275" s="68">
        <v>2301</v>
      </c>
      <c r="B275" s="105"/>
      <c r="C275" s="106" t="s">
        <v>86</v>
      </c>
      <c r="D275" s="107"/>
    </row>
    <row r="276" spans="1:6" ht="15" x14ac:dyDescent="0.25">
      <c r="B276" s="98"/>
      <c r="C276" s="106" t="s">
        <v>70</v>
      </c>
      <c r="D276" s="86"/>
    </row>
    <row r="277" spans="1:6" x14ac:dyDescent="0.2">
      <c r="A277" s="68" t="s">
        <v>111</v>
      </c>
      <c r="B277" s="105"/>
      <c r="C277" s="106" t="s">
        <v>110</v>
      </c>
      <c r="D277" s="107"/>
    </row>
    <row r="278" spans="1:6" hidden="1" x14ac:dyDescent="0.2">
      <c r="B278" s="105">
        <v>3</v>
      </c>
      <c r="C278" s="106" t="s">
        <v>14</v>
      </c>
      <c r="D278" s="107">
        <f>D279</f>
        <v>0</v>
      </c>
    </row>
    <row r="279" spans="1:6" hidden="1" x14ac:dyDescent="0.2">
      <c r="A279" s="75"/>
      <c r="B279" s="105">
        <v>32</v>
      </c>
      <c r="C279" s="106" t="s">
        <v>18</v>
      </c>
      <c r="D279" s="107">
        <f>SUM(D280:D281)</f>
        <v>0</v>
      </c>
    </row>
    <row r="280" spans="1:6" hidden="1" x14ac:dyDescent="0.2">
      <c r="B280" s="105">
        <v>323</v>
      </c>
      <c r="C280" s="106" t="s">
        <v>21</v>
      </c>
      <c r="D280" s="107"/>
    </row>
    <row r="281" spans="1:6" hidden="1" x14ac:dyDescent="0.2">
      <c r="B281" s="105"/>
      <c r="C281" s="106"/>
      <c r="D281" s="107"/>
    </row>
    <row r="282" spans="1:6" ht="15" hidden="1" x14ac:dyDescent="0.25">
      <c r="A282" s="68">
        <v>2301</v>
      </c>
      <c r="B282" s="98"/>
      <c r="C282" s="99" t="s">
        <v>86</v>
      </c>
      <c r="D282" s="86"/>
    </row>
    <row r="283" spans="1:6" ht="15" hidden="1" x14ac:dyDescent="0.25">
      <c r="A283" s="68">
        <v>58300</v>
      </c>
      <c r="B283" s="98"/>
      <c r="C283" s="99" t="s">
        <v>109</v>
      </c>
      <c r="D283" s="86"/>
    </row>
    <row r="284" spans="1:6" hidden="1" x14ac:dyDescent="0.2">
      <c r="A284" s="68" t="s">
        <v>111</v>
      </c>
      <c r="B284" s="105"/>
      <c r="C284" s="106" t="s">
        <v>110</v>
      </c>
      <c r="D284" s="107"/>
    </row>
    <row r="285" spans="1:6" ht="15" x14ac:dyDescent="0.25">
      <c r="B285" s="76">
        <v>3</v>
      </c>
      <c r="C285" s="77" t="s">
        <v>14</v>
      </c>
      <c r="D285" s="78">
        <f>D286+D290</f>
        <v>137500</v>
      </c>
      <c r="E285" s="64">
        <f>SUM(E286:E290)</f>
        <v>137500</v>
      </c>
      <c r="F285" s="64">
        <f>E285</f>
        <v>137500</v>
      </c>
    </row>
    <row r="286" spans="1:6" ht="15" x14ac:dyDescent="0.25">
      <c r="A286" s="75"/>
      <c r="B286" s="102">
        <v>31</v>
      </c>
      <c r="C286" s="103" t="s">
        <v>15</v>
      </c>
      <c r="D286" s="104">
        <f>SUM(D287:D289)</f>
        <v>134500</v>
      </c>
      <c r="E286" s="64">
        <v>134500</v>
      </c>
      <c r="F286" s="64">
        <f>E286</f>
        <v>134500</v>
      </c>
    </row>
    <row r="287" spans="1:6" x14ac:dyDescent="0.2">
      <c r="B287" s="100">
        <v>311</v>
      </c>
      <c r="C287" s="101" t="s">
        <v>85</v>
      </c>
      <c r="D287" s="61">
        <v>105000</v>
      </c>
    </row>
    <row r="288" spans="1:6" x14ac:dyDescent="0.2">
      <c r="B288" s="100">
        <v>312</v>
      </c>
      <c r="C288" s="101" t="s">
        <v>30</v>
      </c>
      <c r="D288" s="61">
        <v>12000</v>
      </c>
    </row>
    <row r="289" spans="1:6" x14ac:dyDescent="0.2">
      <c r="B289" s="100">
        <v>313</v>
      </c>
      <c r="C289" s="101" t="s">
        <v>17</v>
      </c>
      <c r="D289" s="61">
        <v>17500</v>
      </c>
    </row>
    <row r="290" spans="1:6" ht="15" x14ac:dyDescent="0.25">
      <c r="B290" s="102">
        <v>32</v>
      </c>
      <c r="C290" s="103" t="s">
        <v>18</v>
      </c>
      <c r="D290" s="104">
        <f>D291</f>
        <v>3000</v>
      </c>
      <c r="E290" s="64">
        <v>3000</v>
      </c>
      <c r="F290" s="64">
        <f>E290</f>
        <v>3000</v>
      </c>
    </row>
    <row r="291" spans="1:6" x14ac:dyDescent="0.2">
      <c r="B291" s="100">
        <v>321</v>
      </c>
      <c r="C291" s="101" t="s">
        <v>19</v>
      </c>
      <c r="D291" s="61">
        <v>3000</v>
      </c>
    </row>
    <row r="292" spans="1:6" x14ac:dyDescent="0.2">
      <c r="A292" s="75"/>
      <c r="B292" s="105"/>
      <c r="C292" s="106"/>
      <c r="D292" s="107"/>
    </row>
    <row r="293" spans="1:6" x14ac:dyDescent="0.2">
      <c r="A293" s="68">
        <v>2301</v>
      </c>
      <c r="B293" s="105"/>
      <c r="C293" s="106" t="s">
        <v>86</v>
      </c>
      <c r="D293" s="107"/>
    </row>
    <row r="294" spans="1:6" x14ac:dyDescent="0.2">
      <c r="A294" s="68">
        <v>47300</v>
      </c>
      <c r="B294" s="105"/>
      <c r="C294" s="106" t="s">
        <v>95</v>
      </c>
      <c r="D294" s="107"/>
    </row>
    <row r="295" spans="1:6" ht="15" x14ac:dyDescent="0.25">
      <c r="A295" s="68" t="s">
        <v>96</v>
      </c>
      <c r="B295" s="98"/>
      <c r="C295" s="106" t="s">
        <v>136</v>
      </c>
      <c r="D295" s="86"/>
    </row>
    <row r="296" spans="1:6" ht="15" x14ac:dyDescent="0.25">
      <c r="B296" s="76">
        <v>3</v>
      </c>
      <c r="C296" s="77" t="s">
        <v>14</v>
      </c>
      <c r="D296" s="78">
        <f>D297</f>
        <v>350000</v>
      </c>
      <c r="E296" s="64">
        <f>SUM(E297:E300)</f>
        <v>360000</v>
      </c>
      <c r="F296" s="64">
        <f>E296</f>
        <v>360000</v>
      </c>
    </row>
    <row r="297" spans="1:6" ht="15" x14ac:dyDescent="0.25">
      <c r="B297" s="102">
        <v>32</v>
      </c>
      <c r="C297" s="103" t="s">
        <v>18</v>
      </c>
      <c r="D297" s="104">
        <f>SUM(D298:D300)</f>
        <v>350000</v>
      </c>
      <c r="E297" s="64">
        <v>360000</v>
      </c>
      <c r="F297" s="64">
        <f>E297</f>
        <v>360000</v>
      </c>
    </row>
    <row r="298" spans="1:6" x14ac:dyDescent="0.2">
      <c r="B298" s="100">
        <v>321</v>
      </c>
      <c r="C298" s="101" t="s">
        <v>19</v>
      </c>
      <c r="D298" s="61">
        <v>1500</v>
      </c>
    </row>
    <row r="299" spans="1:6" x14ac:dyDescent="0.2">
      <c r="B299" s="100">
        <v>322</v>
      </c>
      <c r="C299" s="101" t="s">
        <v>20</v>
      </c>
      <c r="D299" s="61">
        <v>300000</v>
      </c>
      <c r="F299" s="69"/>
    </row>
    <row r="300" spans="1:6" x14ac:dyDescent="0.2">
      <c r="B300" s="100">
        <v>323</v>
      </c>
      <c r="C300" s="101" t="s">
        <v>21</v>
      </c>
      <c r="D300" s="61">
        <v>48500</v>
      </c>
    </row>
    <row r="301" spans="1:6" x14ac:dyDescent="0.2">
      <c r="B301" s="105"/>
      <c r="C301" s="106"/>
      <c r="D301" s="107"/>
    </row>
    <row r="302" spans="1:6" x14ac:dyDescent="0.2">
      <c r="A302" s="68">
        <v>2301</v>
      </c>
      <c r="B302" s="105"/>
      <c r="C302" s="106" t="s">
        <v>86</v>
      </c>
      <c r="D302" s="107"/>
    </row>
    <row r="303" spans="1:6" x14ac:dyDescent="0.2">
      <c r="A303" s="75">
        <v>47300</v>
      </c>
      <c r="B303" s="105"/>
      <c r="C303" s="106" t="s">
        <v>95</v>
      </c>
      <c r="D303" s="107"/>
    </row>
    <row r="304" spans="1:6" x14ac:dyDescent="0.2">
      <c r="A304" s="68" t="s">
        <v>84</v>
      </c>
      <c r="B304" s="105"/>
      <c r="C304" s="106" t="s">
        <v>137</v>
      </c>
      <c r="D304" s="107"/>
    </row>
    <row r="305" spans="1:8" ht="15" x14ac:dyDescent="0.25">
      <c r="B305" s="76">
        <v>3</v>
      </c>
      <c r="C305" s="77" t="s">
        <v>14</v>
      </c>
      <c r="D305" s="78">
        <f>D306+D310</f>
        <v>220000</v>
      </c>
      <c r="E305" s="64">
        <f>E306+E310</f>
        <v>220000</v>
      </c>
      <c r="F305" s="64">
        <f>E305</f>
        <v>220000</v>
      </c>
    </row>
    <row r="306" spans="1:8" ht="15" x14ac:dyDescent="0.25">
      <c r="B306" s="102">
        <v>31</v>
      </c>
      <c r="C306" s="103" t="s">
        <v>15</v>
      </c>
      <c r="D306" s="104">
        <f>SUM(D307:D309)</f>
        <v>100000</v>
      </c>
      <c r="E306" s="64">
        <v>100000</v>
      </c>
      <c r="F306" s="64">
        <f>E306</f>
        <v>100000</v>
      </c>
    </row>
    <row r="307" spans="1:8" x14ac:dyDescent="0.2">
      <c r="B307" s="100">
        <v>311</v>
      </c>
      <c r="C307" s="101" t="s">
        <v>16</v>
      </c>
      <c r="D307" s="61">
        <v>80500</v>
      </c>
    </row>
    <row r="308" spans="1:8" x14ac:dyDescent="0.2">
      <c r="B308" s="100">
        <v>312</v>
      </c>
      <c r="C308" s="101" t="s">
        <v>30</v>
      </c>
      <c r="D308" s="61">
        <v>6000</v>
      </c>
    </row>
    <row r="309" spans="1:8" x14ac:dyDescent="0.2">
      <c r="B309" s="100">
        <v>313</v>
      </c>
      <c r="C309" s="101" t="s">
        <v>17</v>
      </c>
      <c r="D309" s="61">
        <v>13500</v>
      </c>
    </row>
    <row r="310" spans="1:8" ht="15" x14ac:dyDescent="0.25">
      <c r="A310" s="75"/>
      <c r="B310" s="102">
        <v>32</v>
      </c>
      <c r="C310" s="103" t="s">
        <v>18</v>
      </c>
      <c r="D310" s="104">
        <f>SUM(D311:D312)</f>
        <v>120000</v>
      </c>
      <c r="E310" s="64">
        <v>120000</v>
      </c>
      <c r="F310" s="64">
        <f>E310</f>
        <v>120000</v>
      </c>
    </row>
    <row r="311" spans="1:8" ht="15" x14ac:dyDescent="0.25">
      <c r="A311" s="75"/>
      <c r="B311" s="100">
        <v>321</v>
      </c>
      <c r="C311" s="101" t="s">
        <v>19</v>
      </c>
      <c r="D311" s="61">
        <v>5000</v>
      </c>
      <c r="E311" s="64"/>
      <c r="F311" s="64"/>
      <c r="H311" s="68" t="s">
        <v>169</v>
      </c>
    </row>
    <row r="312" spans="1:8" x14ac:dyDescent="0.2">
      <c r="B312" s="100">
        <v>322</v>
      </c>
      <c r="C312" s="101" t="s">
        <v>20</v>
      </c>
      <c r="D312" s="61">
        <v>115000</v>
      </c>
      <c r="F312" s="69"/>
    </row>
    <row r="313" spans="1:8" x14ac:dyDescent="0.2">
      <c r="B313" s="105"/>
      <c r="C313" s="106"/>
      <c r="D313" s="107"/>
      <c r="F313" s="69"/>
    </row>
    <row r="314" spans="1:8" ht="15" x14ac:dyDescent="0.25">
      <c r="A314" s="68">
        <v>2301</v>
      </c>
      <c r="B314" s="98"/>
      <c r="C314" s="106" t="s">
        <v>86</v>
      </c>
      <c r="D314" s="86"/>
    </row>
    <row r="315" spans="1:8" ht="15" x14ac:dyDescent="0.25">
      <c r="A315" s="68">
        <v>47300</v>
      </c>
      <c r="B315" s="98"/>
      <c r="C315" s="106" t="s">
        <v>95</v>
      </c>
      <c r="D315" s="86"/>
    </row>
    <row r="316" spans="1:8" x14ac:dyDescent="0.2">
      <c r="A316" s="68" t="s">
        <v>97</v>
      </c>
      <c r="B316" s="105"/>
      <c r="C316" s="106" t="s">
        <v>138</v>
      </c>
      <c r="D316" s="107"/>
    </row>
    <row r="317" spans="1:8" ht="15" x14ac:dyDescent="0.25">
      <c r="A317" s="75"/>
      <c r="B317" s="76">
        <v>3</v>
      </c>
      <c r="C317" s="77" t="s">
        <v>14</v>
      </c>
      <c r="D317" s="78">
        <f>D318+D320+D326</f>
        <v>80000</v>
      </c>
      <c r="E317" s="64">
        <f>E318+E320+E326</f>
        <v>80000</v>
      </c>
      <c r="F317" s="64">
        <f>E317</f>
        <v>80000</v>
      </c>
    </row>
    <row r="318" spans="1:8" ht="15" x14ac:dyDescent="0.25">
      <c r="B318" s="102">
        <v>31</v>
      </c>
      <c r="C318" s="103" t="s">
        <v>15</v>
      </c>
      <c r="D318" s="104">
        <f>SUM(D319:D319)</f>
        <v>1200</v>
      </c>
      <c r="E318" s="64">
        <v>1200</v>
      </c>
      <c r="F318" s="64">
        <f>E318</f>
        <v>1200</v>
      </c>
    </row>
    <row r="319" spans="1:8" x14ac:dyDescent="0.2">
      <c r="B319" s="100">
        <v>312</v>
      </c>
      <c r="C319" s="101" t="s">
        <v>30</v>
      </c>
      <c r="D319" s="61">
        <v>1200</v>
      </c>
    </row>
    <row r="320" spans="1:8" ht="15" x14ac:dyDescent="0.25">
      <c r="B320" s="102">
        <v>32</v>
      </c>
      <c r="C320" s="103" t="s">
        <v>18</v>
      </c>
      <c r="D320" s="104">
        <f>SUM(D321:D325)</f>
        <v>78300</v>
      </c>
      <c r="E320" s="64">
        <v>78300</v>
      </c>
      <c r="F320" s="64">
        <f>E320</f>
        <v>78300</v>
      </c>
    </row>
    <row r="321" spans="1:6" ht="15" x14ac:dyDescent="0.25">
      <c r="B321" s="100">
        <v>321</v>
      </c>
      <c r="C321" s="101" t="s">
        <v>19</v>
      </c>
      <c r="D321" s="61">
        <v>8000</v>
      </c>
      <c r="E321" s="64"/>
      <c r="F321" s="64"/>
    </row>
    <row r="322" spans="1:6" x14ac:dyDescent="0.2">
      <c r="B322" s="100">
        <v>322</v>
      </c>
      <c r="C322" s="101" t="s">
        <v>20</v>
      </c>
      <c r="D322" s="61">
        <v>26000</v>
      </c>
      <c r="F322" s="69"/>
    </row>
    <row r="323" spans="1:6" x14ac:dyDescent="0.2">
      <c r="B323" s="100">
        <v>323</v>
      </c>
      <c r="C323" s="101" t="s">
        <v>21</v>
      </c>
      <c r="D323" s="61">
        <v>29500</v>
      </c>
      <c r="F323" s="69"/>
    </row>
    <row r="324" spans="1:6" x14ac:dyDescent="0.2">
      <c r="B324" s="100">
        <v>324</v>
      </c>
      <c r="C324" s="101" t="s">
        <v>132</v>
      </c>
      <c r="D324" s="61">
        <v>5000</v>
      </c>
      <c r="F324" s="69"/>
    </row>
    <row r="325" spans="1:6" x14ac:dyDescent="0.2">
      <c r="B325" s="100">
        <v>329</v>
      </c>
      <c r="C325" s="101" t="s">
        <v>74</v>
      </c>
      <c r="D325" s="61">
        <v>9800</v>
      </c>
      <c r="F325" s="69"/>
    </row>
    <row r="326" spans="1:6" ht="15" x14ac:dyDescent="0.25">
      <c r="B326" s="102">
        <v>34</v>
      </c>
      <c r="C326" s="103" t="s">
        <v>75</v>
      </c>
      <c r="D326" s="104">
        <f>D327</f>
        <v>500</v>
      </c>
      <c r="E326" s="70">
        <v>500</v>
      </c>
      <c r="F326" s="64">
        <f>E326</f>
        <v>500</v>
      </c>
    </row>
    <row r="327" spans="1:6" x14ac:dyDescent="0.2">
      <c r="B327" s="100">
        <v>343</v>
      </c>
      <c r="C327" s="101" t="s">
        <v>76</v>
      </c>
      <c r="D327" s="61">
        <v>500</v>
      </c>
      <c r="F327" s="69"/>
    </row>
    <row r="328" spans="1:6" x14ac:dyDescent="0.2">
      <c r="B328" s="105"/>
      <c r="C328" s="106"/>
      <c r="D328" s="107"/>
      <c r="F328" s="69"/>
    </row>
    <row r="329" spans="1:6" x14ac:dyDescent="0.2">
      <c r="A329" s="68">
        <v>2301</v>
      </c>
      <c r="B329" s="105"/>
      <c r="C329" s="106" t="s">
        <v>86</v>
      </c>
      <c r="D329" s="107"/>
    </row>
    <row r="330" spans="1:6" x14ac:dyDescent="0.2">
      <c r="A330" s="75">
        <v>32300</v>
      </c>
      <c r="B330" s="105"/>
      <c r="C330" s="106" t="s">
        <v>135</v>
      </c>
      <c r="D330" s="107"/>
    </row>
    <row r="331" spans="1:6" x14ac:dyDescent="0.2">
      <c r="A331" s="68" t="s">
        <v>139</v>
      </c>
      <c r="B331" s="105"/>
      <c r="C331" s="106" t="s">
        <v>122</v>
      </c>
      <c r="D331" s="107"/>
    </row>
    <row r="332" spans="1:6" ht="15" x14ac:dyDescent="0.25">
      <c r="B332" s="76">
        <v>3</v>
      </c>
      <c r="C332" s="77" t="s">
        <v>14</v>
      </c>
      <c r="D332" s="78">
        <f>D333+D336+D342</f>
        <v>125000</v>
      </c>
      <c r="E332" s="64">
        <f>SUM(E333:E343)</f>
        <v>125000</v>
      </c>
      <c r="F332" s="64">
        <f>E332</f>
        <v>125000</v>
      </c>
    </row>
    <row r="333" spans="1:6" ht="15" x14ac:dyDescent="0.25">
      <c r="B333" s="102">
        <v>31</v>
      </c>
      <c r="C333" s="103" t="s">
        <v>15</v>
      </c>
      <c r="D333" s="104">
        <f>SUM(D334:D335)</f>
        <v>0</v>
      </c>
      <c r="E333" s="64">
        <v>0</v>
      </c>
      <c r="F333" s="64">
        <f>E333</f>
        <v>0</v>
      </c>
    </row>
    <row r="334" spans="1:6" ht="15" x14ac:dyDescent="0.25">
      <c r="B334" s="100">
        <v>312</v>
      </c>
      <c r="C334" s="101" t="s">
        <v>30</v>
      </c>
      <c r="D334" s="61"/>
      <c r="E334" s="64"/>
      <c r="F334" s="64"/>
    </row>
    <row r="335" spans="1:6" ht="15" x14ac:dyDescent="0.25">
      <c r="B335" s="100">
        <v>313</v>
      </c>
      <c r="C335" s="101" t="s">
        <v>17</v>
      </c>
      <c r="D335" s="61"/>
      <c r="E335" s="64"/>
      <c r="F335" s="64"/>
    </row>
    <row r="336" spans="1:6" ht="15" x14ac:dyDescent="0.25">
      <c r="B336" s="102">
        <v>32</v>
      </c>
      <c r="C336" s="103" t="s">
        <v>18</v>
      </c>
      <c r="D336" s="104">
        <f>SUM(D337:D341)</f>
        <v>124900</v>
      </c>
      <c r="E336" s="64">
        <v>124900</v>
      </c>
      <c r="F336" s="64">
        <f>E336</f>
        <v>124900</v>
      </c>
    </row>
    <row r="337" spans="1:7" ht="15" x14ac:dyDescent="0.25">
      <c r="B337" s="100">
        <v>321</v>
      </c>
      <c r="C337" s="101" t="s">
        <v>19</v>
      </c>
      <c r="D337" s="61">
        <v>4000</v>
      </c>
      <c r="E337" s="64"/>
      <c r="F337" s="64"/>
    </row>
    <row r="338" spans="1:7" x14ac:dyDescent="0.2">
      <c r="A338" s="75"/>
      <c r="B338" s="100">
        <v>322</v>
      </c>
      <c r="C338" s="101" t="s">
        <v>20</v>
      </c>
      <c r="D338" s="61">
        <v>52500</v>
      </c>
      <c r="F338" s="69"/>
    </row>
    <row r="339" spans="1:7" x14ac:dyDescent="0.2">
      <c r="B339" s="100">
        <v>323</v>
      </c>
      <c r="C339" s="101" t="s">
        <v>21</v>
      </c>
      <c r="D339" s="61">
        <v>60500</v>
      </c>
      <c r="F339" s="69"/>
    </row>
    <row r="340" spans="1:7" x14ac:dyDescent="0.2">
      <c r="B340" s="100">
        <v>324</v>
      </c>
      <c r="C340" s="101" t="s">
        <v>132</v>
      </c>
      <c r="D340" s="61">
        <v>200</v>
      </c>
      <c r="F340" s="69"/>
    </row>
    <row r="341" spans="1:7" x14ac:dyDescent="0.2">
      <c r="B341" s="100">
        <v>329</v>
      </c>
      <c r="C341" s="101" t="s">
        <v>74</v>
      </c>
      <c r="D341" s="61">
        <v>7700</v>
      </c>
      <c r="F341" s="69"/>
    </row>
    <row r="342" spans="1:7" ht="15" x14ac:dyDescent="0.25">
      <c r="B342" s="102">
        <v>34</v>
      </c>
      <c r="C342" s="103" t="s">
        <v>75</v>
      </c>
      <c r="D342" s="104">
        <f>D343</f>
        <v>100</v>
      </c>
      <c r="F342" s="69"/>
    </row>
    <row r="343" spans="1:7" ht="15" x14ac:dyDescent="0.25">
      <c r="B343" s="100">
        <v>343</v>
      </c>
      <c r="C343" s="101" t="s">
        <v>76</v>
      </c>
      <c r="D343" s="61">
        <v>100</v>
      </c>
      <c r="E343" s="70">
        <v>100</v>
      </c>
      <c r="F343" s="64">
        <f>E343</f>
        <v>100</v>
      </c>
    </row>
    <row r="344" spans="1:7" ht="15" x14ac:dyDescent="0.25">
      <c r="B344" s="76">
        <v>4</v>
      </c>
      <c r="C344" s="77" t="s">
        <v>22</v>
      </c>
      <c r="D344" s="78">
        <f>D345+D348+D354</f>
        <v>0</v>
      </c>
      <c r="F344" s="69"/>
    </row>
    <row r="345" spans="1:7" ht="15" x14ac:dyDescent="0.25">
      <c r="B345" s="102">
        <v>41</v>
      </c>
      <c r="C345" s="103" t="s">
        <v>208</v>
      </c>
      <c r="D345" s="104">
        <f>SUM(D346:D347)</f>
        <v>0</v>
      </c>
      <c r="F345" s="69"/>
    </row>
    <row r="346" spans="1:7" x14ac:dyDescent="0.2">
      <c r="B346" s="100">
        <v>412</v>
      </c>
      <c r="C346" s="101" t="s">
        <v>209</v>
      </c>
      <c r="D346" s="61">
        <v>0</v>
      </c>
      <c r="F346" s="69"/>
      <c r="G346" s="68" t="s">
        <v>210</v>
      </c>
    </row>
    <row r="347" spans="1:7" s="71" customFormat="1" ht="15" x14ac:dyDescent="0.25">
      <c r="A347" s="68"/>
      <c r="B347" s="98"/>
      <c r="C347" s="99"/>
      <c r="D347" s="86"/>
      <c r="F347" s="109"/>
    </row>
    <row r="348" spans="1:7" s="71" customFormat="1" ht="15" x14ac:dyDescent="0.25">
      <c r="A348" s="68">
        <v>53080</v>
      </c>
      <c r="B348" s="105"/>
      <c r="C348" s="106" t="s">
        <v>145</v>
      </c>
      <c r="D348" s="86"/>
      <c r="F348" s="109"/>
    </row>
    <row r="349" spans="1:7" s="71" customFormat="1" x14ac:dyDescent="0.2">
      <c r="A349" s="68" t="s">
        <v>147</v>
      </c>
      <c r="B349" s="105"/>
      <c r="C349" s="106" t="s">
        <v>172</v>
      </c>
      <c r="D349" s="107"/>
    </row>
    <row r="350" spans="1:7" s="71" customFormat="1" ht="15" x14ac:dyDescent="0.25">
      <c r="A350" s="68"/>
      <c r="B350" s="76">
        <v>3</v>
      </c>
      <c r="C350" s="77" t="s">
        <v>14</v>
      </c>
      <c r="D350" s="78">
        <f>D351</f>
        <v>2000</v>
      </c>
    </row>
    <row r="351" spans="1:7" s="71" customFormat="1" ht="15" x14ac:dyDescent="0.25">
      <c r="A351" s="75"/>
      <c r="B351" s="102">
        <v>32</v>
      </c>
      <c r="C351" s="103" t="s">
        <v>18</v>
      </c>
      <c r="D351" s="104">
        <f>SUM(D352:D353)</f>
        <v>2000</v>
      </c>
    </row>
    <row r="352" spans="1:7" s="71" customFormat="1" x14ac:dyDescent="0.2">
      <c r="A352" s="68"/>
      <c r="B352" s="100">
        <v>321</v>
      </c>
      <c r="C352" s="101" t="s">
        <v>19</v>
      </c>
      <c r="D352" s="61">
        <v>500</v>
      </c>
    </row>
    <row r="353" spans="1:6" s="71" customFormat="1" x14ac:dyDescent="0.2">
      <c r="A353" s="68"/>
      <c r="B353" s="100">
        <v>322</v>
      </c>
      <c r="C353" s="101" t="s">
        <v>20</v>
      </c>
      <c r="D353" s="61">
        <v>1500</v>
      </c>
    </row>
    <row r="354" spans="1:6" s="71" customFormat="1" x14ac:dyDescent="0.2"/>
    <row r="355" spans="1:6" s="71" customFormat="1" ht="15" hidden="1" x14ac:dyDescent="0.25">
      <c r="A355" s="68">
        <v>58300</v>
      </c>
      <c r="B355" s="105"/>
      <c r="C355" s="106" t="s">
        <v>173</v>
      </c>
      <c r="D355" s="86"/>
    </row>
    <row r="356" spans="1:6" s="71" customFormat="1" hidden="1" x14ac:dyDescent="0.2">
      <c r="A356" s="68" t="s">
        <v>174</v>
      </c>
      <c r="B356" s="105"/>
      <c r="C356" s="106" t="s">
        <v>175</v>
      </c>
      <c r="D356" s="107"/>
    </row>
    <row r="357" spans="1:6" s="71" customFormat="1" ht="15" hidden="1" x14ac:dyDescent="0.25">
      <c r="A357" s="68"/>
      <c r="B357" s="76">
        <v>3</v>
      </c>
      <c r="C357" s="77" t="s">
        <v>14</v>
      </c>
      <c r="D357" s="78">
        <f>D358+D361</f>
        <v>0</v>
      </c>
    </row>
    <row r="358" spans="1:6" s="71" customFormat="1" ht="15" hidden="1" x14ac:dyDescent="0.25">
      <c r="A358" s="68"/>
      <c r="B358" s="102">
        <v>31</v>
      </c>
      <c r="C358" s="103" t="s">
        <v>15</v>
      </c>
      <c r="D358" s="104">
        <f>SUM(D359:D360)</f>
        <v>0</v>
      </c>
      <c r="F358" s="109"/>
    </row>
    <row r="359" spans="1:6" s="71" customFormat="1" hidden="1" x14ac:dyDescent="0.2">
      <c r="A359" s="68"/>
      <c r="B359" s="100">
        <v>311</v>
      </c>
      <c r="C359" s="101" t="s">
        <v>16</v>
      </c>
      <c r="D359" s="61"/>
      <c r="F359" s="109"/>
    </row>
    <row r="360" spans="1:6" s="71" customFormat="1" hidden="1" x14ac:dyDescent="0.2">
      <c r="A360" s="68"/>
      <c r="B360" s="100">
        <v>313</v>
      </c>
      <c r="C360" s="101" t="s">
        <v>17</v>
      </c>
      <c r="D360" s="61"/>
      <c r="F360" s="109"/>
    </row>
    <row r="361" spans="1:6" s="71" customFormat="1" ht="15" hidden="1" x14ac:dyDescent="0.25">
      <c r="A361" s="75"/>
      <c r="B361" s="102">
        <v>32</v>
      </c>
      <c r="C361" s="103" t="s">
        <v>18</v>
      </c>
      <c r="D361" s="104">
        <f>SUM(D362:D363)</f>
        <v>0</v>
      </c>
      <c r="F361" s="109"/>
    </row>
    <row r="362" spans="1:6" s="71" customFormat="1" hidden="1" x14ac:dyDescent="0.2">
      <c r="A362" s="68"/>
      <c r="B362" s="100">
        <v>322</v>
      </c>
      <c r="C362" s="101" t="s">
        <v>20</v>
      </c>
      <c r="D362" s="61"/>
      <c r="F362" s="109"/>
    </row>
    <row r="363" spans="1:6" s="71" customFormat="1" hidden="1" x14ac:dyDescent="0.2">
      <c r="A363" s="68"/>
      <c r="B363" s="100">
        <v>323</v>
      </c>
      <c r="C363" s="101" t="s">
        <v>21</v>
      </c>
      <c r="D363" s="61"/>
      <c r="F363" s="109"/>
    </row>
    <row r="364" spans="1:6" s="71" customFormat="1" ht="15" hidden="1" x14ac:dyDescent="0.25">
      <c r="A364" s="68"/>
      <c r="B364" s="98"/>
      <c r="C364" s="99"/>
      <c r="D364" s="86"/>
      <c r="F364" s="109"/>
    </row>
    <row r="365" spans="1:6" hidden="1" x14ac:dyDescent="0.2">
      <c r="A365" s="68" t="s">
        <v>116</v>
      </c>
      <c r="B365" s="105"/>
      <c r="C365" s="106" t="s">
        <v>133</v>
      </c>
      <c r="D365" s="107"/>
    </row>
    <row r="366" spans="1:6" ht="15" hidden="1" x14ac:dyDescent="0.25">
      <c r="A366" s="75"/>
      <c r="B366" s="76">
        <v>3</v>
      </c>
      <c r="C366" s="77" t="s">
        <v>14</v>
      </c>
      <c r="D366" s="78">
        <f>D367</f>
        <v>0</v>
      </c>
      <c r="E366" s="64">
        <f>E367</f>
        <v>0</v>
      </c>
      <c r="F366" s="64">
        <f>E366</f>
        <v>0</v>
      </c>
    </row>
    <row r="367" spans="1:6" ht="15" hidden="1" x14ac:dyDescent="0.25">
      <c r="B367" s="102">
        <v>32</v>
      </c>
      <c r="C367" s="103" t="s">
        <v>18</v>
      </c>
      <c r="D367" s="104">
        <f>D368</f>
        <v>0</v>
      </c>
      <c r="E367" s="64">
        <v>0</v>
      </c>
      <c r="F367" s="64">
        <f>E367</f>
        <v>0</v>
      </c>
    </row>
    <row r="368" spans="1:6" ht="15" hidden="1" x14ac:dyDescent="0.25">
      <c r="B368" s="100">
        <v>322</v>
      </c>
      <c r="C368" s="101" t="s">
        <v>20</v>
      </c>
      <c r="D368" s="61">
        <v>0</v>
      </c>
      <c r="E368" s="64"/>
    </row>
    <row r="369" spans="1:4" ht="15" hidden="1" x14ac:dyDescent="0.25">
      <c r="B369" s="98"/>
      <c r="C369" s="99"/>
      <c r="D369" s="86"/>
    </row>
    <row r="370" spans="1:4" ht="15" hidden="1" x14ac:dyDescent="0.25">
      <c r="A370" s="68">
        <v>53060</v>
      </c>
      <c r="B370" s="105"/>
      <c r="C370" s="106" t="s">
        <v>198</v>
      </c>
      <c r="D370" s="86"/>
    </row>
    <row r="371" spans="1:4" hidden="1" x14ac:dyDescent="0.2">
      <c r="A371" s="68" t="s">
        <v>147</v>
      </c>
      <c r="B371" s="105"/>
      <c r="C371" s="106" t="s">
        <v>218</v>
      </c>
      <c r="D371" s="107"/>
    </row>
    <row r="372" spans="1:4" ht="15" hidden="1" x14ac:dyDescent="0.25">
      <c r="B372" s="76">
        <v>3</v>
      </c>
      <c r="C372" s="77" t="s">
        <v>14</v>
      </c>
      <c r="D372" s="78">
        <f>D373</f>
        <v>0</v>
      </c>
    </row>
    <row r="373" spans="1:4" ht="15" hidden="1" x14ac:dyDescent="0.25">
      <c r="A373" s="75"/>
      <c r="B373" s="102">
        <v>32</v>
      </c>
      <c r="C373" s="103" t="s">
        <v>18</v>
      </c>
      <c r="D373" s="104">
        <f>SUM(D374)</f>
        <v>0</v>
      </c>
    </row>
    <row r="374" spans="1:4" hidden="1" x14ac:dyDescent="0.2">
      <c r="B374" s="100">
        <v>372</v>
      </c>
      <c r="C374" s="82" t="s">
        <v>79</v>
      </c>
      <c r="D374" s="61">
        <v>0</v>
      </c>
    </row>
    <row r="375" spans="1:4" hidden="1" x14ac:dyDescent="0.2">
      <c r="B375" s="105"/>
      <c r="C375" s="106"/>
      <c r="D375" s="107"/>
    </row>
    <row r="376" spans="1:4" hidden="1" x14ac:dyDescent="0.2">
      <c r="A376" s="68">
        <v>2401</v>
      </c>
      <c r="C376" s="68" t="s">
        <v>204</v>
      </c>
    </row>
    <row r="377" spans="1:4" ht="15" hidden="1" x14ac:dyDescent="0.25">
      <c r="A377" s="68">
        <v>11001</v>
      </c>
      <c r="B377" s="105"/>
      <c r="C377" s="106" t="s">
        <v>203</v>
      </c>
      <c r="D377" s="86"/>
    </row>
    <row r="378" spans="1:4" hidden="1" x14ac:dyDescent="0.2">
      <c r="A378" s="68" t="s">
        <v>148</v>
      </c>
      <c r="B378" s="105"/>
      <c r="C378" s="106" t="s">
        <v>205</v>
      </c>
      <c r="D378" s="107"/>
    </row>
    <row r="379" spans="1:4" ht="15" hidden="1" x14ac:dyDescent="0.25">
      <c r="B379" s="76">
        <v>3</v>
      </c>
      <c r="C379" s="77" t="s">
        <v>14</v>
      </c>
      <c r="D379" s="78">
        <f>D380</f>
        <v>0</v>
      </c>
    </row>
    <row r="380" spans="1:4" ht="15" hidden="1" x14ac:dyDescent="0.25">
      <c r="A380" s="75"/>
      <c r="B380" s="102">
        <v>32</v>
      </c>
      <c r="C380" s="103" t="s">
        <v>18</v>
      </c>
      <c r="D380" s="104">
        <f>D381</f>
        <v>0</v>
      </c>
    </row>
    <row r="381" spans="1:4" hidden="1" x14ac:dyDescent="0.2">
      <c r="B381" s="100">
        <v>323</v>
      </c>
      <c r="C381" s="101" t="s">
        <v>21</v>
      </c>
      <c r="D381" s="61">
        <v>0</v>
      </c>
    </row>
    <row r="382" spans="1:4" hidden="1" x14ac:dyDescent="0.2">
      <c r="B382" s="105"/>
      <c r="C382" s="106"/>
      <c r="D382" s="107"/>
    </row>
    <row r="383" spans="1:4" ht="15" x14ac:dyDescent="0.25">
      <c r="A383" s="68">
        <v>2405</v>
      </c>
      <c r="B383" s="98"/>
      <c r="C383" s="106" t="s">
        <v>164</v>
      </c>
      <c r="D383" s="86"/>
    </row>
    <row r="384" spans="1:4" x14ac:dyDescent="0.2">
      <c r="A384" s="68" t="s">
        <v>134</v>
      </c>
      <c r="B384" s="105"/>
      <c r="C384" s="106" t="s">
        <v>150</v>
      </c>
      <c r="D384" s="107"/>
    </row>
    <row r="385" spans="1:7" x14ac:dyDescent="0.2">
      <c r="A385" s="68">
        <v>32300</v>
      </c>
      <c r="B385" s="105"/>
      <c r="C385" s="106" t="s">
        <v>135</v>
      </c>
      <c r="D385" s="107"/>
    </row>
    <row r="386" spans="1:7" ht="15" x14ac:dyDescent="0.25">
      <c r="B386" s="76">
        <v>4</v>
      </c>
      <c r="C386" s="77" t="s">
        <v>22</v>
      </c>
      <c r="D386" s="78">
        <f>D387</f>
        <v>16350</v>
      </c>
      <c r="E386" s="64">
        <f>E387</f>
        <v>16350</v>
      </c>
      <c r="F386" s="64">
        <f>E386</f>
        <v>16350</v>
      </c>
    </row>
    <row r="387" spans="1:7" ht="15" x14ac:dyDescent="0.25">
      <c r="B387" s="102">
        <v>42</v>
      </c>
      <c r="C387" s="103" t="s">
        <v>54</v>
      </c>
      <c r="D387" s="104">
        <f>SUM(D388:D389)</f>
        <v>16350</v>
      </c>
      <c r="E387" s="64">
        <v>16350</v>
      </c>
      <c r="F387" s="64">
        <f>E387</f>
        <v>16350</v>
      </c>
    </row>
    <row r="388" spans="1:7" x14ac:dyDescent="0.2">
      <c r="B388" s="100">
        <v>422</v>
      </c>
      <c r="C388" s="101" t="s">
        <v>118</v>
      </c>
      <c r="D388" s="61">
        <v>13000</v>
      </c>
    </row>
    <row r="389" spans="1:7" x14ac:dyDescent="0.2">
      <c r="B389" s="100">
        <v>424</v>
      </c>
      <c r="C389" s="101" t="s">
        <v>48</v>
      </c>
      <c r="D389" s="61">
        <v>3350</v>
      </c>
    </row>
    <row r="390" spans="1:7" x14ac:dyDescent="0.2">
      <c r="B390" s="105"/>
      <c r="C390" s="106"/>
      <c r="D390" s="107"/>
    </row>
    <row r="391" spans="1:7" hidden="1" x14ac:dyDescent="0.2">
      <c r="A391" s="68">
        <v>48006</v>
      </c>
      <c r="B391" s="105"/>
      <c r="C391" s="106" t="s">
        <v>206</v>
      </c>
      <c r="D391" s="107"/>
    </row>
    <row r="392" spans="1:7" ht="15" hidden="1" x14ac:dyDescent="0.25">
      <c r="B392" s="76">
        <v>4</v>
      </c>
      <c r="C392" s="77" t="s">
        <v>22</v>
      </c>
      <c r="D392" s="78">
        <f>D393</f>
        <v>0</v>
      </c>
    </row>
    <row r="393" spans="1:7" ht="15" hidden="1" x14ac:dyDescent="0.25">
      <c r="B393" s="102">
        <v>42</v>
      </c>
      <c r="C393" s="103" t="s">
        <v>54</v>
      </c>
      <c r="D393" s="104">
        <f>SUM(D394:D395)</f>
        <v>0</v>
      </c>
    </row>
    <row r="394" spans="1:7" hidden="1" x14ac:dyDescent="0.2">
      <c r="B394" s="100">
        <v>422</v>
      </c>
      <c r="C394" s="101" t="s">
        <v>118</v>
      </c>
      <c r="D394" s="61">
        <v>0</v>
      </c>
      <c r="G394" s="68" t="s">
        <v>207</v>
      </c>
    </row>
    <row r="395" spans="1:7" hidden="1" x14ac:dyDescent="0.2">
      <c r="B395" s="105"/>
      <c r="C395" s="106"/>
      <c r="D395" s="107"/>
    </row>
    <row r="396" spans="1:7" x14ac:dyDescent="0.2">
      <c r="A396" s="68">
        <v>55291</v>
      </c>
      <c r="B396" s="105"/>
      <c r="C396" s="106" t="s">
        <v>165</v>
      </c>
      <c r="D396" s="107"/>
    </row>
    <row r="397" spans="1:7" ht="15" x14ac:dyDescent="0.25">
      <c r="B397" s="76">
        <v>4</v>
      </c>
      <c r="C397" s="77" t="s">
        <v>22</v>
      </c>
      <c r="D397" s="78">
        <f>D398</f>
        <v>84000</v>
      </c>
      <c r="E397" s="64">
        <f>E398</f>
        <v>84000</v>
      </c>
      <c r="F397" s="64">
        <f>E397</f>
        <v>84000</v>
      </c>
    </row>
    <row r="398" spans="1:7" ht="15" x14ac:dyDescent="0.25">
      <c r="B398" s="102">
        <v>42</v>
      </c>
      <c r="C398" s="103" t="s">
        <v>54</v>
      </c>
      <c r="D398" s="104">
        <f>SUM(D399:D399)</f>
        <v>84000</v>
      </c>
      <c r="E398" s="64">
        <v>84000</v>
      </c>
      <c r="F398" s="64">
        <f>E398</f>
        <v>84000</v>
      </c>
    </row>
    <row r="399" spans="1:7" x14ac:dyDescent="0.2">
      <c r="B399" s="100">
        <v>422</v>
      </c>
      <c r="C399" s="101" t="s">
        <v>118</v>
      </c>
      <c r="D399" s="61">
        <v>84000</v>
      </c>
    </row>
    <row r="400" spans="1:7" x14ac:dyDescent="0.2">
      <c r="B400" s="105"/>
      <c r="C400" s="106"/>
      <c r="D400" s="107"/>
    </row>
    <row r="401" spans="1:7" x14ac:dyDescent="0.2">
      <c r="A401" s="68">
        <v>53082</v>
      </c>
      <c r="B401" s="105"/>
      <c r="C401" s="106" t="s">
        <v>170</v>
      </c>
      <c r="D401" s="107"/>
    </row>
    <row r="402" spans="1:7" ht="15" x14ac:dyDescent="0.25">
      <c r="B402" s="76">
        <v>3</v>
      </c>
      <c r="C402" s="77" t="s">
        <v>14</v>
      </c>
      <c r="D402" s="78">
        <f>D403</f>
        <v>15000</v>
      </c>
      <c r="E402" s="64">
        <f>E403</f>
        <v>15000</v>
      </c>
      <c r="F402" s="64">
        <f>E402</f>
        <v>15000</v>
      </c>
    </row>
    <row r="403" spans="1:7" ht="15" x14ac:dyDescent="0.25">
      <c r="B403" s="102">
        <v>32</v>
      </c>
      <c r="C403" s="103" t="s">
        <v>18</v>
      </c>
      <c r="D403" s="104">
        <f>D404</f>
        <v>15000</v>
      </c>
      <c r="E403" s="64">
        <v>15000</v>
      </c>
      <c r="F403" s="64">
        <f>E403</f>
        <v>15000</v>
      </c>
    </row>
    <row r="404" spans="1:7" x14ac:dyDescent="0.2">
      <c r="B404" s="100">
        <v>322</v>
      </c>
      <c r="C404" s="101" t="s">
        <v>20</v>
      </c>
      <c r="D404" s="61">
        <v>15000</v>
      </c>
    </row>
    <row r="405" spans="1:7" ht="15" x14ac:dyDescent="0.25">
      <c r="B405" s="76">
        <v>4</v>
      </c>
      <c r="C405" s="77" t="s">
        <v>22</v>
      </c>
      <c r="D405" s="78">
        <f>D406</f>
        <v>12000</v>
      </c>
      <c r="E405" s="64">
        <f>E406</f>
        <v>12000</v>
      </c>
      <c r="F405" s="64">
        <f>E405</f>
        <v>12000</v>
      </c>
    </row>
    <row r="406" spans="1:7" ht="15" x14ac:dyDescent="0.25">
      <c r="B406" s="102">
        <v>42</v>
      </c>
      <c r="C406" s="103" t="s">
        <v>54</v>
      </c>
      <c r="D406" s="104">
        <f>SUM(D407:D408)</f>
        <v>12000</v>
      </c>
      <c r="E406" s="64">
        <v>12000</v>
      </c>
      <c r="F406" s="64">
        <f>E406</f>
        <v>12000</v>
      </c>
    </row>
    <row r="407" spans="1:7" x14ac:dyDescent="0.2">
      <c r="B407" s="100">
        <v>412</v>
      </c>
      <c r="C407" s="101" t="s">
        <v>209</v>
      </c>
      <c r="D407" s="61">
        <v>5000</v>
      </c>
    </row>
    <row r="408" spans="1:7" x14ac:dyDescent="0.2">
      <c r="B408" s="100">
        <v>422</v>
      </c>
      <c r="C408" s="101" t="s">
        <v>118</v>
      </c>
      <c r="D408" s="61">
        <v>7000</v>
      </c>
      <c r="G408" s="68" t="s">
        <v>177</v>
      </c>
    </row>
    <row r="409" spans="1:7" x14ac:dyDescent="0.2">
      <c r="B409" s="105"/>
      <c r="C409" s="106"/>
      <c r="D409" s="107"/>
    </row>
    <row r="410" spans="1:7" ht="15" thickBot="1" x14ac:dyDescent="0.25">
      <c r="B410" s="87"/>
      <c r="C410" s="88"/>
      <c r="D410" s="89"/>
    </row>
    <row r="411" spans="1:7" ht="15.75" thickBot="1" x14ac:dyDescent="0.3">
      <c r="B411" s="88"/>
      <c r="C411" s="110" t="s">
        <v>23</v>
      </c>
      <c r="D411" s="72">
        <f>D12+D24+D36+D53+D61+D68+D76+D83+D94+D101+D112+D119+D122+D129+D136+D144+D160+D168+D175+D181+D187+D193+D199+D206+D219+D226+D152+D212+D234+D241+D248+D255+D271+D278+D285+D296+D305+D317+D332+D344+D350+D357+D366+D372+D379+D386+D392+D397+D402+D405</f>
        <v>8643577.5300000012</v>
      </c>
      <c r="E411" s="72">
        <f>E12+E24+E36+E53+E75+E101+E112+E119+E122+E129+E136+E144+E160+E168+E187+E193+E226+E152+E234+E241+E255+E271+E278+E285+E296+E305+E317+E332+E366+E386+E397+E402+E405</f>
        <v>8573377.5300000012</v>
      </c>
      <c r="F411" s="72">
        <f>F12+F24+F36+F53+F75+F101+F112+F119+F122+F129+F136+F144+F160+F168+F187+F193+F226+F152+F234+F241+F255+F271+F278+F285+F296+F305+F317+F332+F366+F386+F397+F402+F405</f>
        <v>8573377.5300000012</v>
      </c>
    </row>
    <row r="412" spans="1:7" x14ac:dyDescent="0.2">
      <c r="B412" s="88"/>
      <c r="C412" s="88"/>
      <c r="D412" s="89"/>
    </row>
    <row r="413" spans="1:7" ht="15" x14ac:dyDescent="0.25">
      <c r="C413" s="70"/>
    </row>
    <row r="414" spans="1:7" ht="15" x14ac:dyDescent="0.25">
      <c r="C414" s="70"/>
      <c r="D414" s="69"/>
    </row>
    <row r="417" spans="4:5" x14ac:dyDescent="0.2">
      <c r="E417" s="73" t="s">
        <v>141</v>
      </c>
    </row>
    <row r="418" spans="4:5" x14ac:dyDescent="0.2">
      <c r="E418" s="73" t="s">
        <v>140</v>
      </c>
    </row>
    <row r="420" spans="4:5" ht="15" x14ac:dyDescent="0.25">
      <c r="D420" s="64"/>
    </row>
  </sheetData>
  <mergeCells count="3">
    <mergeCell ref="A1:F1"/>
    <mergeCell ref="A2:F2"/>
    <mergeCell ref="A3:F3"/>
  </mergeCells>
  <phoneticPr fontId="6" type="noConversion"/>
  <pageMargins left="0.23622047244094491" right="0.27559055118110237" top="0.47244094488188981" bottom="0.51181102362204722" header="0.35433070866141736" footer="0.23622047244094491"/>
  <pageSetup paperSize="9" scale="80" fitToHeight="0" orientation="portrait" r:id="rId1"/>
  <headerFooter alignWithMargins="0">
    <oddFooter>&amp;CStranica &amp;P+2 od 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2019-12-19T09:31:45Z</cp:lastPrinted>
  <dcterms:created xsi:type="dcterms:W3CDTF">2011-12-21T08:27:12Z</dcterms:created>
  <dcterms:modified xsi:type="dcterms:W3CDTF">2019-12-19T09:34:33Z</dcterms:modified>
</cp:coreProperties>
</file>